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<sst xmlns="http://schemas.openxmlformats.org/spreadsheetml/2006/main" count="186" uniqueCount="173">
  <si>
    <t>Prihodi od imovine</t>
  </si>
  <si>
    <t>RASHODI POSLOVANJA</t>
  </si>
  <si>
    <t>Doprinosi na plaće</t>
  </si>
  <si>
    <t>Materijalni rashodi</t>
  </si>
  <si>
    <t>Ostali financijski rashodi</t>
  </si>
  <si>
    <t>Sveučilište u Splitu</t>
  </si>
  <si>
    <t>Tekuće donacije</t>
  </si>
  <si>
    <t>Nematerijalna imovina</t>
  </si>
  <si>
    <t>Prijenosi između proračunskih korisnika istog proračuna</t>
  </si>
  <si>
    <t>Naknade troškova osobama izvan radnog odnosa</t>
  </si>
  <si>
    <t>Promjena</t>
  </si>
  <si>
    <r>
      <t xml:space="preserve">Indeks </t>
    </r>
    <r>
      <rPr>
        <b/>
        <sz val="10"/>
        <rFont val="Arial"/>
        <family val="2"/>
      </rPr>
      <t>(Izmjene i dopune plana/Izvorni plan*100)</t>
    </r>
  </si>
  <si>
    <t>Kto</t>
  </si>
  <si>
    <t>Naziv</t>
  </si>
  <si>
    <t>DONOS</t>
  </si>
  <si>
    <t>ODNOS</t>
  </si>
  <si>
    <t xml:space="preserve">Rashodi za zaposlene </t>
  </si>
  <si>
    <t xml:space="preserve">Plaće (bruto) </t>
  </si>
  <si>
    <t>Plaće za redovan rad</t>
  </si>
  <si>
    <t xml:space="preserve">Ostali rashodi za zaposlene </t>
  </si>
  <si>
    <t>Ostali rashodi za zaposlene</t>
  </si>
  <si>
    <t>Doprinosi za obvezno zdravstveno osiguranje</t>
  </si>
  <si>
    <t xml:space="preserve">Naknade troškova zaposlenima </t>
  </si>
  <si>
    <t>Službena putovanja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</si>
  <si>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</si>
  <si>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</si>
  <si>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</si>
  <si>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</si>
  <si>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</si>
  <si>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</si>
  <si>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</si>
  <si>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</si>
  <si>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</si>
  <si>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</si>
  <si>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</si>
  <si>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</si>
  <si>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tekćeg i investicijskog održavanja</t>
  </si>
  <si>
    <t>Usluge promidžbe i informiranja</t>
  </si>
  <si>
    <t>Komunalne usluge</t>
  </si>
  <si>
    <t>Zakupnine i najamnine</t>
  </si>
  <si>
    <t>Licence</t>
  </si>
  <si>
    <t>Zdravstvene i veterinarske usluge</t>
  </si>
  <si>
    <t>Intelektualne i osobne usluge</t>
  </si>
  <si>
    <t>Računalne usluge</t>
  </si>
  <si>
    <t>Ostale usluge</t>
  </si>
  <si>
    <t xml:space="preserve">Ostali nespomenuti rashodi poslovanja </t>
  </si>
  <si>
    <t>Naknade za rad predstavničkih i izvršnih tijela, povjerenstava i sl.</t>
  </si>
  <si>
    <t>Premije osiguranja</t>
  </si>
  <si>
    <t>Reprezentacija</t>
  </si>
  <si>
    <t>članarine i norme</t>
  </si>
  <si>
    <t>Pristojbe i naknade</t>
  </si>
  <si>
    <t>Troškovi sudskih postupaka</t>
  </si>
  <si>
    <t xml:space="preserve">Financijski rashodi </t>
  </si>
  <si>
    <t>Bankarske usluge i usluge platnog prometa</t>
  </si>
  <si>
    <t>Negativne tečajne razlike i razlike zbog primjene valutne klauzule</t>
  </si>
  <si>
    <t xml:space="preserve">Zatezne kamate </t>
  </si>
  <si>
    <t xml:space="preserve">Naknade građanima i kućanstvima na temelju osiguranja i druge naknade </t>
  </si>
  <si>
    <t xml:space="preserve">Naknade građanima i kućanstvima na temelju osiguranja </t>
  </si>
  <si>
    <t>Naknade građanima i kućanstvima u novcu - neposredno ili putem ustanova izvan javnog sektora</t>
  </si>
  <si>
    <t xml:space="preserve">Ostale naknade građanima i kućanstvima iz proračuna </t>
  </si>
  <si>
    <t xml:space="preserve">Naknade građanima i kućanstvima u novcu </t>
  </si>
  <si>
    <t>Naknade građanima i kućanstvima u naravi</t>
  </si>
  <si>
    <t>Naknade građanima i kućanstvima iz EU sredstava</t>
  </si>
  <si>
    <t xml:space="preserve">Ostali rashodi </t>
  </si>
  <si>
    <t>Tekuće donacije u novcu</t>
  </si>
  <si>
    <t>Patenti</t>
  </si>
  <si>
    <t>Koncesije</t>
  </si>
  <si>
    <t>Ostala prava</t>
  </si>
  <si>
    <t>Rashodi za nabavu proizvedene dugotrajne imovine</t>
  </si>
  <si>
    <t xml:space="preserve">Postrojenja i oprema 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</si>
  <si>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</si>
  <si>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</si>
  <si>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</si>
  <si>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</si>
  <si>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</si>
  <si>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</si>
  <si>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</si>
  <si>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Knjige, umjetnička djela i ostale izložbene vrijednosti </t>
  </si>
  <si>
    <t xml:space="preserve">Knjige </t>
  </si>
  <si>
    <t xml:space="preserve">Nematerijalna proizvedena imovina </t>
  </si>
  <si>
    <t>Istraživanje rudnih bogatstava</t>
  </si>
  <si>
    <t xml:space="preserve">Ulaganja u računalne programe </t>
  </si>
  <si>
    <t xml:space="preserve">Rashodi za dodatna ulaganja na nefinancijskoj imovini </t>
  </si>
  <si>
    <t>Dodatna ulaganja na građevinskim objektima</t>
  </si>
  <si>
    <t>Dodatna ulaganja na postrojenjima i opremi</t>
  </si>
  <si>
    <t xml:space="preserve">Dodatna ulaganja na prijevoznim sredstvima </t>
  </si>
  <si>
    <t>Dodatna ulaganja na prijevoznim sredstvima</t>
  </si>
  <si>
    <t xml:space="preserve">Dodatna ulaganja za ostalu nefinancijsku imovinu </t>
  </si>
  <si>
    <t>Dodatna ulaganja za ostalu nefinancijsku imovinu</t>
  </si>
  <si>
    <t xml:space="preserve">Pomoći iz inozemstva i od subjekata unutar općeg proračuna 
</t>
  </si>
  <si>
    <t xml:space="preserve">Pomoći od međun. Organ.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</si>
  <si>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</si>
  <si>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</si>
  <si>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</si>
  <si>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</si>
  <si>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</si>
  <si>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</si>
  <si>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</si>
  <si>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</si>
  <si>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pomoći temeljem prijenosa EU sredstava</t>
  </si>
  <si>
    <t>Kapitalne pomoći temeljem prijenosa 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</si>
  <si>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</si>
  <si>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</si>
  <si>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</si>
  <si>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</si>
  <si>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 xml:space="preserve">Prihodi od financijske imovine </t>
  </si>
  <si>
    <t>Kamate na oročena sredstva i depozite po viđenju</t>
  </si>
  <si>
    <t xml:space="preserve">Prihodi od nefinancijske imovine 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</si>
  <si>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</si>
  <si>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</si>
  <si>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</si>
  <si>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</si>
  <si>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</si>
  <si>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</si>
  <si>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 xml:space="preserve">Prihodi od upravnih i administrativnih pristojbi, pristojbi po posebnim propisima i naknada </t>
  </si>
  <si>
    <t>Prihodi po posebnim propisima</t>
  </si>
  <si>
    <t>Ostali nespomenuti prihodi</t>
  </si>
  <si>
    <t>Naknade od financijske imovine</t>
  </si>
  <si>
    <t xml:space="preserve">Prihodi od prodaje proizvoda i robe te pruženih usluga i prihodi od donacija </t>
  </si>
  <si>
    <t xml:space="preserve">Prihodi od prodaje proizvoda i robe te pruženih usluga </t>
  </si>
  <si>
    <t>Prihodi od prodaje proizvoda i robe</t>
  </si>
  <si>
    <t>Prihodi od pruženih usluga</t>
  </si>
  <si>
    <t xml:space="preserve">Donacije od pravnih i fizičkih osoba izvan općeg proračuna </t>
  </si>
  <si>
    <t>Kapitalne donacije</t>
  </si>
  <si>
    <t xml:space="preserve">PRIHODI </t>
  </si>
  <si>
    <t>RASHODI ZA NABAVU NEFINANCIJSKE IMOVINE</t>
  </si>
  <si>
    <t>Doprinosi za obvezno zdravstveno osiguranje u slučaju nezaposlenosti</t>
  </si>
  <si>
    <t>Rashodi za nabavu neproizvedene dugotrajne imovine</t>
  </si>
  <si>
    <t>IZVOR 11 Opći prihodi i primici</t>
  </si>
  <si>
    <t>IZVOR 12 Sredstva učešća za pomoći</t>
  </si>
  <si>
    <t>IZVOR 31 Vlastiti prihodi</t>
  </si>
  <si>
    <t>IZVOR 43 Prihodi za posebne namjene</t>
  </si>
  <si>
    <t>IZVOR 51 Pomoći EU</t>
  </si>
  <si>
    <t>IZVOR 52 Ostale pomoći</t>
  </si>
  <si>
    <t>IZVOR 561 Europski socijalni fond (ESF)</t>
  </si>
  <si>
    <t>IZVOR 61 Donacije</t>
  </si>
  <si>
    <t xml:space="preserve">Prihodi iz nadležnog proračuna </t>
  </si>
  <si>
    <t>Prihodi iz nadležnog proračuna za financiranje redovne djelatnosti proračunskih korisnika</t>
  </si>
  <si>
    <t>Prihodi iz nadležnog proračuna za financiranje rashoda poslovanja</t>
  </si>
  <si>
    <t>Tekuće donacije u naravi</t>
  </si>
  <si>
    <t>Umjetnička djela</t>
  </si>
  <si>
    <t>Tekuće donacije iz EU sredstava</t>
  </si>
  <si>
    <t>Fakultet građevinarstva, arhitekture i geodezije</t>
  </si>
  <si>
    <t>Matice hrvatske 15, 21000 Split</t>
  </si>
  <si>
    <t>izv. prof. dr. sc. Neno Torić</t>
  </si>
  <si>
    <t>Plaće u naravi</t>
  </si>
  <si>
    <t>Plaće za prekovremeni rad</t>
  </si>
  <si>
    <t>Plaće za posebne uvjete rada</t>
  </si>
  <si>
    <t>Ostali nespomenuti financijski rashodi</t>
  </si>
  <si>
    <t>IZVOR 563 Europski fond za regionalni razvoj (EFRR)</t>
  </si>
  <si>
    <t>IZVOR 71 Prihodi od nefinancijske imovine</t>
  </si>
  <si>
    <t>Pomoći od izvanproračunskih korisnika</t>
  </si>
  <si>
    <t>Tekuće pomoći od izvanproračunskih korisnika</t>
  </si>
  <si>
    <t>Prihodi od pozitivnih tečajnih razlika i razlika zbog primjene valutne klauzule</t>
  </si>
  <si>
    <t>PRIHODI OD PRODAJE NEFINACIJSKE IMOVINE</t>
  </si>
  <si>
    <t>Prihodi od prodaje proizvedene dugotrajne imovine</t>
  </si>
  <si>
    <t>Prihodi od prodaje građevinskih objekata</t>
  </si>
  <si>
    <t>Stambeni objekti</t>
  </si>
  <si>
    <t>Kamate za primljene kredite i zajmove</t>
  </si>
  <si>
    <t>Kamate za primljene kredite i zajmove od kreditnih i ostalih financijskih institucija izvan javnog sektora</t>
  </si>
  <si>
    <t>Subvencije</t>
  </si>
  <si>
    <t>Subvencije trgovačkim društvima, zadrugama, poljoprivrednicimai obrtnicima iz EU sredstava</t>
  </si>
  <si>
    <t>Pomoći dane u inozemstvo i unutar općeg proračuna</t>
  </si>
  <si>
    <t xml:space="preserve">Tekuće pomoći temeljem prijenosa EU sredstava </t>
  </si>
  <si>
    <t>PRIJEDLOG IZMJENA I DOPUNA FINANCIJSKOG PLANA ZA 2023. GODINU</t>
  </si>
  <si>
    <t>dekan:</t>
  </si>
  <si>
    <t>Izmjene i dopune plana 2023.</t>
  </si>
  <si>
    <t>Izvorni plan 2023.</t>
  </si>
  <si>
    <t>Tekuće pomoći unutar općeg proračuna</t>
  </si>
  <si>
    <t>Kapitalne donacije neprofitnim organizacijama</t>
  </si>
  <si>
    <t xml:space="preserve">Ostali prihodi </t>
  </si>
  <si>
    <t>Ostali prihodi</t>
  </si>
  <si>
    <t>Split, 08.12.2023.g.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</si>
</sst>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_-* #,##0.0\ _k_n_-;\-* #,##0.0\ _k_n_-;_-* &quot;-&quot;??\ _k_n_-;_-@_-"/>
    <numFmt numFmtId="175" formatCode="_-* #,##0\ _k_n_-;\-* #,##0\ _k_n_-;_-* &quot;-&quot;??\ _k_n_-;_-@_-"/>
    <numFmt numFmtId="176" formatCode="0.0"/>
    <numFmt numFmtId="177" formatCode="#,##0_ ;\-#,##0\ "/>
    <numFmt numFmtId="178" formatCode="#,##0.00\ &quot;kn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4" fontId="2" fillId="0" borderId="0" xfId="60" applyNumberFormat="1" applyFont="1" applyAlignment="1">
      <alignment/>
    </xf>
    <xf numFmtId="4" fontId="0" fillId="0" borderId="0" xfId="6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3" fontId="3" fillId="36" borderId="10" xfId="0" applyNumberFormat="1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/>
      <protection/>
    </xf>
    <xf numFmtId="3" fontId="2" fillId="37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/>
      <protection/>
    </xf>
    <xf numFmtId="0" fontId="0" fillId="0" borderId="10" xfId="50" applyFont="1" applyFill="1" applyBorder="1" applyAlignment="1" applyProtection="1">
      <alignment horizontal="left" wrapText="1"/>
      <protection/>
    </xf>
    <xf numFmtId="3" fontId="3" fillId="35" borderId="10" xfId="0" applyNumberFormat="1" applyFon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 horizontal="right"/>
      <protection/>
    </xf>
    <xf numFmtId="0" fontId="0" fillId="36" borderId="10" xfId="0" applyNumberFormat="1" applyFont="1" applyFill="1" applyBorder="1" applyAlignment="1" applyProtection="1">
      <alignment/>
      <protection/>
    </xf>
    <xf numFmtId="0" fontId="0" fillId="37" borderId="10" xfId="0" applyNumberFormat="1" applyFont="1" applyFill="1" applyBorder="1" applyAlignment="1" applyProtection="1">
      <alignment horizontal="right"/>
      <protection/>
    </xf>
    <xf numFmtId="0" fontId="0" fillId="37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44" fillId="38" borderId="10" xfId="0" applyFont="1" applyFill="1" applyBorder="1" applyAlignment="1" applyProtection="1">
      <alignment/>
      <protection/>
    </xf>
    <xf numFmtId="0" fontId="45" fillId="38" borderId="10" xfId="0" applyFont="1" applyFill="1" applyBorder="1" applyAlignment="1" applyProtection="1">
      <alignment/>
      <protection/>
    </xf>
    <xf numFmtId="3" fontId="45" fillId="38" borderId="10" xfId="0" applyNumberFormat="1" applyFont="1" applyFill="1" applyBorder="1" applyAlignment="1" applyProtection="1">
      <alignment horizontal="right"/>
      <protection/>
    </xf>
    <xf numFmtId="0" fontId="44" fillId="38" borderId="10" xfId="0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6" fillId="0" borderId="10" xfId="0" applyNumberFormat="1" applyFont="1" applyBorder="1" applyAlignment="1" applyProtection="1">
      <alignment/>
      <protection/>
    </xf>
    <xf numFmtId="0" fontId="46" fillId="37" borderId="10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0" fontId="47" fillId="35" borderId="10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0" fontId="46" fillId="2" borderId="10" xfId="0" applyFont="1" applyFill="1" applyBorder="1" applyAlignment="1" applyProtection="1">
      <alignment/>
      <protection/>
    </xf>
    <xf numFmtId="3" fontId="2" fillId="2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85" zoomScaleNormal="85" zoomScalePageLayoutView="0" workbookViewId="0" topLeftCell="A1">
      <pane xSplit="5" ySplit="7" topLeftCell="F6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89" sqref="F89"/>
    </sheetView>
  </sheetViews>
  <sheetFormatPr defaultColWidth="9.140625" defaultRowHeight="12.75"/>
  <cols>
    <col min="1" max="1" width="13.8515625" style="8" customWidth="1"/>
    <col min="2" max="2" width="84.00390625" style="8" customWidth="1"/>
    <col min="3" max="15" width="15.8515625" style="8" customWidth="1"/>
    <col min="16" max="16" width="32.421875" style="8" customWidth="1"/>
    <col min="17" max="17" width="21.7109375" style="8" customWidth="1"/>
    <col min="18" max="18" width="9.140625" style="8" customWidth="1"/>
    <col min="19" max="19" width="12.00390625" style="8" customWidth="1"/>
    <col min="20" max="16384" width="9.140625" style="8" customWidth="1"/>
  </cols>
  <sheetData>
    <row r="1" spans="1:16" ht="15">
      <c r="A1" s="56" t="s">
        <v>5</v>
      </c>
      <c r="B1" s="5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>
      <c r="A2" s="56" t="s">
        <v>142</v>
      </c>
      <c r="B2" s="56"/>
      <c r="C2" s="5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6.5" customHeight="1">
      <c r="A3" s="5" t="s">
        <v>143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7.75" customHeight="1"/>
    <row r="5" spans="1:16" ht="27" customHeight="1">
      <c r="A5" s="57" t="s">
        <v>164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7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45" customHeight="1">
      <c r="A7" s="13" t="s">
        <v>12</v>
      </c>
      <c r="B7" s="13" t="s">
        <v>13</v>
      </c>
      <c r="C7" s="14" t="s">
        <v>167</v>
      </c>
      <c r="D7" s="14" t="s">
        <v>10</v>
      </c>
      <c r="E7" s="14" t="s">
        <v>166</v>
      </c>
      <c r="F7" s="14" t="s">
        <v>128</v>
      </c>
      <c r="G7" s="14" t="s">
        <v>129</v>
      </c>
      <c r="H7" s="14" t="s">
        <v>130</v>
      </c>
      <c r="I7" s="14" t="s">
        <v>131</v>
      </c>
      <c r="J7" s="14" t="s">
        <v>132</v>
      </c>
      <c r="K7" s="14" t="s">
        <v>133</v>
      </c>
      <c r="L7" s="14" t="s">
        <v>134</v>
      </c>
      <c r="M7" s="14" t="s">
        <v>149</v>
      </c>
      <c r="N7" s="14" t="s">
        <v>135</v>
      </c>
      <c r="O7" s="14" t="s">
        <v>150</v>
      </c>
      <c r="P7" s="14" t="s">
        <v>11</v>
      </c>
    </row>
    <row r="8" spans="1:16" ht="18" customHeight="1">
      <c r="A8" s="41"/>
      <c r="B8" s="42" t="s">
        <v>14</v>
      </c>
      <c r="C8" s="43">
        <v>596954</v>
      </c>
      <c r="D8" s="43">
        <f>E8-C8</f>
        <v>591168</v>
      </c>
      <c r="E8" s="43">
        <f>SUM(F8:O8)</f>
        <v>1188122</v>
      </c>
      <c r="F8" s="43"/>
      <c r="G8" s="43"/>
      <c r="H8" s="43">
        <v>91527</v>
      </c>
      <c r="I8" s="43">
        <v>651768</v>
      </c>
      <c r="J8" s="43">
        <v>233642</v>
      </c>
      <c r="K8" s="43">
        <v>189167</v>
      </c>
      <c r="L8" s="43"/>
      <c r="M8" s="43"/>
      <c r="N8" s="43">
        <v>21828</v>
      </c>
      <c r="O8" s="43">
        <v>190</v>
      </c>
      <c r="P8" s="43"/>
    </row>
    <row r="9" spans="1:16" s="10" customFormat="1" ht="18" customHeight="1">
      <c r="A9" s="17">
        <v>6</v>
      </c>
      <c r="B9" s="15" t="s">
        <v>124</v>
      </c>
      <c r="C9" s="16">
        <f>C10+C29+C40+C44+C51</f>
        <v>6480475</v>
      </c>
      <c r="D9" s="16">
        <f>E9-C9</f>
        <v>1500448</v>
      </c>
      <c r="E9" s="16">
        <f aca="true" t="shared" si="0" ref="E9:E85">SUM(F9:O9)</f>
        <v>7980923</v>
      </c>
      <c r="F9" s="16">
        <f>F10+F29+F40+F44+F51</f>
        <v>4668192</v>
      </c>
      <c r="G9" s="16">
        <f aca="true" t="shared" si="1" ref="G9:O9">G10+G29+G40+G44+G51</f>
        <v>27232</v>
      </c>
      <c r="H9" s="16">
        <f t="shared" si="1"/>
        <v>1140719</v>
      </c>
      <c r="I9" s="16">
        <f t="shared" si="1"/>
        <v>485299</v>
      </c>
      <c r="J9" s="16">
        <f t="shared" si="1"/>
        <v>378447</v>
      </c>
      <c r="K9" s="16">
        <f t="shared" si="1"/>
        <v>386201</v>
      </c>
      <c r="L9" s="16">
        <f t="shared" si="1"/>
        <v>154316</v>
      </c>
      <c r="M9" s="16">
        <f>M10+M29+M40+M44+M51</f>
        <v>538730</v>
      </c>
      <c r="N9" s="16">
        <f>N10+N29+N40+N44+N51</f>
        <v>201787</v>
      </c>
      <c r="O9" s="16">
        <f t="shared" si="1"/>
        <v>0</v>
      </c>
      <c r="P9" s="16">
        <f>E9/C9*100</f>
        <v>123.15336452960624</v>
      </c>
    </row>
    <row r="10" spans="1:16" ht="18" customHeight="1">
      <c r="A10" s="18">
        <v>63</v>
      </c>
      <c r="B10" s="19" t="s">
        <v>89</v>
      </c>
      <c r="C10" s="20">
        <f>C11+C16+C18+C21+C24</f>
        <v>735111</v>
      </c>
      <c r="D10" s="20">
        <f>E10-C10</f>
        <v>722583</v>
      </c>
      <c r="E10" s="20">
        <f t="shared" si="0"/>
        <v>1457694</v>
      </c>
      <c r="F10" s="20">
        <f>F11+F18+F21+F24</f>
        <v>0</v>
      </c>
      <c r="G10" s="20">
        <f aca="true" t="shared" si="2" ref="G10:O10">G11+G18+G21+G24</f>
        <v>0</v>
      </c>
      <c r="H10" s="20">
        <f t="shared" si="2"/>
        <v>0</v>
      </c>
      <c r="I10" s="20">
        <f t="shared" si="2"/>
        <v>0</v>
      </c>
      <c r="J10" s="20">
        <f t="shared" si="2"/>
        <v>378447</v>
      </c>
      <c r="K10" s="20">
        <f t="shared" si="2"/>
        <v>386201</v>
      </c>
      <c r="L10" s="20">
        <f t="shared" si="2"/>
        <v>154316</v>
      </c>
      <c r="M10" s="20">
        <f>M11+M18+M21+M24</f>
        <v>538730</v>
      </c>
      <c r="N10" s="20">
        <f>N11+N18+N21+N24</f>
        <v>0</v>
      </c>
      <c r="O10" s="20">
        <f t="shared" si="2"/>
        <v>0</v>
      </c>
      <c r="P10" s="20">
        <f>E10/C10*100</f>
        <v>198.2957675779576</v>
      </c>
    </row>
    <row r="11" spans="1:16" ht="18" customHeight="1">
      <c r="A11" s="21">
        <v>632</v>
      </c>
      <c r="B11" s="22" t="s">
        <v>90</v>
      </c>
      <c r="C11" s="23">
        <f>SUM(C12:C15)</f>
        <v>437889</v>
      </c>
      <c r="D11" s="23">
        <f>E11-C11</f>
        <v>633604</v>
      </c>
      <c r="E11" s="23">
        <f t="shared" si="0"/>
        <v>1071493</v>
      </c>
      <c r="F11" s="23">
        <f>SUM(F12:F15)</f>
        <v>0</v>
      </c>
      <c r="G11" s="23">
        <f aca="true" t="shared" si="3" ref="G11:O11">SUM(G12:G15)</f>
        <v>0</v>
      </c>
      <c r="H11" s="23">
        <f t="shared" si="3"/>
        <v>0</v>
      </c>
      <c r="I11" s="23">
        <f t="shared" si="3"/>
        <v>0</v>
      </c>
      <c r="J11" s="23">
        <f t="shared" si="3"/>
        <v>378447</v>
      </c>
      <c r="K11" s="23">
        <f t="shared" si="3"/>
        <v>0</v>
      </c>
      <c r="L11" s="23">
        <f t="shared" si="3"/>
        <v>154316</v>
      </c>
      <c r="M11" s="23">
        <f>SUM(M12:M15)</f>
        <v>538730</v>
      </c>
      <c r="N11" s="23">
        <f>SUM(N12:N15)</f>
        <v>0</v>
      </c>
      <c r="O11" s="23">
        <f t="shared" si="3"/>
        <v>0</v>
      </c>
      <c r="P11" s="23">
        <f>E11/C11*100</f>
        <v>244.69511679900614</v>
      </c>
    </row>
    <row r="12" spans="1:16" ht="18" customHeight="1">
      <c r="A12" s="24">
        <v>6321</v>
      </c>
      <c r="B12" s="25" t="s">
        <v>91</v>
      </c>
      <c r="C12" s="38"/>
      <c r="D12" s="38">
        <f aca="true" t="shared" si="4" ref="D12:D75">E12-C12</f>
        <v>0</v>
      </c>
      <c r="E12" s="38">
        <f t="shared" si="0"/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8" customHeight="1">
      <c r="A13" s="24">
        <v>6322</v>
      </c>
      <c r="B13" s="25" t="s">
        <v>92</v>
      </c>
      <c r="C13" s="38"/>
      <c r="D13" s="38">
        <f t="shared" si="4"/>
        <v>0</v>
      </c>
      <c r="E13" s="38">
        <f t="shared" si="0"/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8" customHeight="1">
      <c r="A14" s="24">
        <v>6323</v>
      </c>
      <c r="B14" s="25" t="s">
        <v>93</v>
      </c>
      <c r="C14" s="38">
        <v>394890</v>
      </c>
      <c r="D14" s="38">
        <f t="shared" si="4"/>
        <v>676603</v>
      </c>
      <c r="E14" s="38">
        <f t="shared" si="0"/>
        <v>1071493</v>
      </c>
      <c r="F14" s="38"/>
      <c r="G14" s="38"/>
      <c r="H14" s="38"/>
      <c r="I14" s="38"/>
      <c r="J14" s="38">
        <v>378447</v>
      </c>
      <c r="K14" s="38"/>
      <c r="L14" s="38">
        <v>154316</v>
      </c>
      <c r="M14" s="38">
        <v>538730</v>
      </c>
      <c r="N14" s="38"/>
      <c r="O14" s="38"/>
      <c r="P14" s="38"/>
    </row>
    <row r="15" spans="1:16" ht="18" customHeight="1">
      <c r="A15" s="24">
        <v>6324</v>
      </c>
      <c r="B15" s="25" t="s">
        <v>94</v>
      </c>
      <c r="C15" s="38">
        <v>42999</v>
      </c>
      <c r="D15" s="38">
        <f t="shared" si="4"/>
        <v>-42999</v>
      </c>
      <c r="E15" s="38">
        <f t="shared" si="0"/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8" customHeight="1">
      <c r="A16" s="21">
        <v>634</v>
      </c>
      <c r="B16" s="48" t="s">
        <v>151</v>
      </c>
      <c r="C16" s="23">
        <f>C17</f>
        <v>30451</v>
      </c>
      <c r="D16" s="23">
        <f t="shared" si="4"/>
        <v>-26036</v>
      </c>
      <c r="E16" s="23">
        <f t="shared" si="0"/>
        <v>4415</v>
      </c>
      <c r="F16" s="23">
        <f>F17</f>
        <v>0</v>
      </c>
      <c r="G16" s="23">
        <f aca="true" t="shared" si="5" ref="G16:O16">G17</f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4415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>E16/C16*100</f>
        <v>14.498702834061278</v>
      </c>
    </row>
    <row r="17" spans="1:16" ht="18" customHeight="1">
      <c r="A17" s="24">
        <v>6341</v>
      </c>
      <c r="B17" s="49" t="s">
        <v>152</v>
      </c>
      <c r="C17" s="38">
        <v>30451</v>
      </c>
      <c r="D17" s="38">
        <f t="shared" si="4"/>
        <v>-26036</v>
      </c>
      <c r="E17" s="38">
        <f t="shared" si="0"/>
        <v>4415</v>
      </c>
      <c r="F17" s="38"/>
      <c r="G17" s="38"/>
      <c r="H17" s="38"/>
      <c r="I17" s="38"/>
      <c r="J17" s="38"/>
      <c r="K17" s="38">
        <v>4415</v>
      </c>
      <c r="L17" s="38"/>
      <c r="M17" s="38"/>
      <c r="N17" s="38"/>
      <c r="O17" s="38"/>
      <c r="P17" s="38"/>
    </row>
    <row r="18" spans="1:16" ht="18" customHeight="1">
      <c r="A18" s="21">
        <v>636</v>
      </c>
      <c r="B18" s="22" t="s">
        <v>95</v>
      </c>
      <c r="C18" s="23">
        <f>SUM(C19:C20)</f>
        <v>0</v>
      </c>
      <c r="D18" s="23">
        <f t="shared" si="4"/>
        <v>2400</v>
      </c>
      <c r="E18" s="23">
        <f t="shared" si="0"/>
        <v>2400</v>
      </c>
      <c r="F18" s="23">
        <f>SUM(F19:F20)</f>
        <v>0</v>
      </c>
      <c r="G18" s="23">
        <f aca="true" t="shared" si="6" ref="G18:O18">SUM(G19:G20)</f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2400</v>
      </c>
      <c r="L18" s="23">
        <f t="shared" si="6"/>
        <v>0</v>
      </c>
      <c r="M18" s="23">
        <f>SUM(M19:M20)</f>
        <v>0</v>
      </c>
      <c r="N18" s="23">
        <f>SUM(N19:N20)</f>
        <v>0</v>
      </c>
      <c r="O18" s="23">
        <f t="shared" si="6"/>
        <v>0</v>
      </c>
      <c r="P18" s="23" t="e">
        <f>E18/C18*100</f>
        <v>#DIV/0!</v>
      </c>
    </row>
    <row r="19" spans="1:16" ht="18" customHeight="1">
      <c r="A19" s="24">
        <v>6361</v>
      </c>
      <c r="B19" s="25" t="s">
        <v>96</v>
      </c>
      <c r="C19" s="38"/>
      <c r="D19" s="38">
        <f t="shared" si="4"/>
        <v>2400</v>
      </c>
      <c r="E19" s="38">
        <f t="shared" si="0"/>
        <v>2400</v>
      </c>
      <c r="F19" s="38"/>
      <c r="G19" s="38"/>
      <c r="H19" s="38"/>
      <c r="I19" s="38"/>
      <c r="J19" s="38"/>
      <c r="K19" s="38">
        <v>2400</v>
      </c>
      <c r="L19" s="38"/>
      <c r="M19" s="38"/>
      <c r="N19" s="38"/>
      <c r="O19" s="38"/>
      <c r="P19" s="38"/>
    </row>
    <row r="20" spans="1:16" ht="18" customHeight="1">
      <c r="A20" s="24">
        <v>6362</v>
      </c>
      <c r="B20" s="25" t="s">
        <v>97</v>
      </c>
      <c r="C20" s="38"/>
      <c r="D20" s="38">
        <f t="shared" si="4"/>
        <v>0</v>
      </c>
      <c r="E20" s="38">
        <f t="shared" si="0"/>
        <v>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8" customHeight="1">
      <c r="A21" s="21">
        <v>638</v>
      </c>
      <c r="B21" s="22" t="s">
        <v>98</v>
      </c>
      <c r="C21" s="23">
        <f>SUM(C22:C23)</f>
        <v>0</v>
      </c>
      <c r="D21" s="23">
        <f t="shared" si="4"/>
        <v>0</v>
      </c>
      <c r="E21" s="23">
        <f t="shared" si="0"/>
        <v>0</v>
      </c>
      <c r="F21" s="23">
        <f>SUM(F22:F23)</f>
        <v>0</v>
      </c>
      <c r="G21" s="23">
        <f aca="true" t="shared" si="7" ref="G21:O21">SUM(G22:G23)</f>
        <v>0</v>
      </c>
      <c r="H21" s="23">
        <f t="shared" si="7"/>
        <v>0</v>
      </c>
      <c r="I21" s="23">
        <f t="shared" si="7"/>
        <v>0</v>
      </c>
      <c r="J21" s="23">
        <f t="shared" si="7"/>
        <v>0</v>
      </c>
      <c r="K21" s="23">
        <f t="shared" si="7"/>
        <v>0</v>
      </c>
      <c r="L21" s="23">
        <f t="shared" si="7"/>
        <v>0</v>
      </c>
      <c r="M21" s="23">
        <f>SUM(M22:M23)</f>
        <v>0</v>
      </c>
      <c r="N21" s="23">
        <f>SUM(N22:N23)</f>
        <v>0</v>
      </c>
      <c r="O21" s="23">
        <f t="shared" si="7"/>
        <v>0</v>
      </c>
      <c r="P21" s="23" t="e">
        <f>E21/C21*100</f>
        <v>#DIV/0!</v>
      </c>
    </row>
    <row r="22" spans="1:16" ht="18" customHeight="1">
      <c r="A22" s="24">
        <v>6381</v>
      </c>
      <c r="B22" s="25" t="s">
        <v>99</v>
      </c>
      <c r="C22" s="38"/>
      <c r="D22" s="38">
        <f t="shared" si="4"/>
        <v>0</v>
      </c>
      <c r="E22" s="38">
        <f t="shared" si="0"/>
        <v>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8" customHeight="1">
      <c r="A23" s="24">
        <v>6382</v>
      </c>
      <c r="B23" s="25" t="s">
        <v>100</v>
      </c>
      <c r="C23" s="38"/>
      <c r="D23" s="38">
        <f t="shared" si="4"/>
        <v>0</v>
      </c>
      <c r="E23" s="38">
        <f t="shared" si="0"/>
        <v>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8" customHeight="1">
      <c r="A24" s="21">
        <v>639</v>
      </c>
      <c r="B24" s="22" t="s">
        <v>8</v>
      </c>
      <c r="C24" s="23">
        <f>SUM(C25:C28)</f>
        <v>266771</v>
      </c>
      <c r="D24" s="23">
        <f t="shared" si="4"/>
        <v>117030</v>
      </c>
      <c r="E24" s="23">
        <f t="shared" si="0"/>
        <v>383801</v>
      </c>
      <c r="F24" s="23">
        <f>SUM(F25:F28)</f>
        <v>0</v>
      </c>
      <c r="G24" s="23">
        <f aca="true" t="shared" si="8" ref="G24:O24">SUM(G25:G28)</f>
        <v>0</v>
      </c>
      <c r="H24" s="23">
        <f t="shared" si="8"/>
        <v>0</v>
      </c>
      <c r="I24" s="23">
        <f t="shared" si="8"/>
        <v>0</v>
      </c>
      <c r="J24" s="23">
        <f t="shared" si="8"/>
        <v>0</v>
      </c>
      <c r="K24" s="23">
        <f t="shared" si="8"/>
        <v>383801</v>
      </c>
      <c r="L24" s="23">
        <f t="shared" si="8"/>
        <v>0</v>
      </c>
      <c r="M24" s="23">
        <f>SUM(M25:M28)</f>
        <v>0</v>
      </c>
      <c r="N24" s="23">
        <f>SUM(N25:N28)</f>
        <v>0</v>
      </c>
      <c r="O24" s="23">
        <f t="shared" si="8"/>
        <v>0</v>
      </c>
      <c r="P24" s="23">
        <f>E24/C24*100</f>
        <v>143.8690862200164</v>
      </c>
    </row>
    <row r="25" spans="1:16" ht="18" customHeight="1">
      <c r="A25" s="24">
        <v>6391</v>
      </c>
      <c r="B25" s="25" t="s">
        <v>101</v>
      </c>
      <c r="C25" s="38">
        <v>145744</v>
      </c>
      <c r="D25" s="38">
        <f t="shared" si="4"/>
        <v>17891</v>
      </c>
      <c r="E25" s="38">
        <f t="shared" si="0"/>
        <v>163635</v>
      </c>
      <c r="F25" s="38"/>
      <c r="G25" s="38"/>
      <c r="H25" s="38"/>
      <c r="I25" s="38"/>
      <c r="J25" s="38"/>
      <c r="K25" s="38">
        <v>163635</v>
      </c>
      <c r="L25" s="38"/>
      <c r="M25" s="38"/>
      <c r="N25" s="38"/>
      <c r="O25" s="38"/>
      <c r="P25" s="38"/>
    </row>
    <row r="26" spans="1:16" ht="18" customHeight="1">
      <c r="A26" s="24">
        <v>6392</v>
      </c>
      <c r="B26" s="25" t="s">
        <v>102</v>
      </c>
      <c r="C26" s="38"/>
      <c r="D26" s="38">
        <f t="shared" si="4"/>
        <v>0</v>
      </c>
      <c r="E26" s="38">
        <f t="shared" si="0"/>
        <v>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8" customHeight="1">
      <c r="A27" s="24">
        <v>6393</v>
      </c>
      <c r="B27" s="25" t="s">
        <v>103</v>
      </c>
      <c r="C27" s="38">
        <v>70689</v>
      </c>
      <c r="D27" s="38">
        <f t="shared" si="4"/>
        <v>149477</v>
      </c>
      <c r="E27" s="38">
        <f t="shared" si="0"/>
        <v>220166</v>
      </c>
      <c r="F27" s="38"/>
      <c r="G27" s="38"/>
      <c r="H27" s="38"/>
      <c r="I27" s="38"/>
      <c r="J27" s="38"/>
      <c r="K27" s="38">
        <v>220166</v>
      </c>
      <c r="L27" s="38"/>
      <c r="M27" s="38"/>
      <c r="N27" s="38"/>
      <c r="O27" s="38"/>
      <c r="P27" s="38"/>
    </row>
    <row r="28" spans="1:16" ht="18" customHeight="1">
      <c r="A28" s="24">
        <v>6394</v>
      </c>
      <c r="B28" s="25" t="s">
        <v>104</v>
      </c>
      <c r="C28" s="38">
        <v>50338</v>
      </c>
      <c r="D28" s="38">
        <f t="shared" si="4"/>
        <v>-50338</v>
      </c>
      <c r="E28" s="38">
        <f t="shared" si="0"/>
        <v>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8" customHeight="1">
      <c r="A29" s="18">
        <v>64</v>
      </c>
      <c r="B29" s="19" t="s">
        <v>0</v>
      </c>
      <c r="C29" s="26">
        <f>C30+C33</f>
        <v>0</v>
      </c>
      <c r="D29" s="26">
        <f t="shared" si="4"/>
        <v>3</v>
      </c>
      <c r="E29" s="26">
        <f t="shared" si="0"/>
        <v>3</v>
      </c>
      <c r="F29" s="26">
        <f>F30+F33</f>
        <v>0</v>
      </c>
      <c r="G29" s="26">
        <f aca="true" t="shared" si="9" ref="G29:O29">G30+G33</f>
        <v>0</v>
      </c>
      <c r="H29" s="26">
        <f t="shared" si="9"/>
        <v>3</v>
      </c>
      <c r="I29" s="26">
        <f t="shared" si="9"/>
        <v>0</v>
      </c>
      <c r="J29" s="26">
        <f t="shared" si="9"/>
        <v>0</v>
      </c>
      <c r="K29" s="26">
        <f t="shared" si="9"/>
        <v>0</v>
      </c>
      <c r="L29" s="26">
        <f t="shared" si="9"/>
        <v>0</v>
      </c>
      <c r="M29" s="26">
        <f>M30+M33</f>
        <v>0</v>
      </c>
      <c r="N29" s="26">
        <f>N30+N33</f>
        <v>0</v>
      </c>
      <c r="O29" s="26">
        <f t="shared" si="9"/>
        <v>0</v>
      </c>
      <c r="P29" s="26" t="e">
        <f>E29/C29*100</f>
        <v>#DIV/0!</v>
      </c>
    </row>
    <row r="30" spans="1:16" ht="18" customHeight="1">
      <c r="A30" s="21">
        <v>641</v>
      </c>
      <c r="B30" s="22" t="s">
        <v>105</v>
      </c>
      <c r="C30" s="23">
        <f>SUM(C31:C32)</f>
        <v>0</v>
      </c>
      <c r="D30" s="23">
        <f t="shared" si="4"/>
        <v>3</v>
      </c>
      <c r="E30" s="23">
        <f t="shared" si="0"/>
        <v>3</v>
      </c>
      <c r="F30" s="23">
        <f>SUM(F31:F32)</f>
        <v>0</v>
      </c>
      <c r="G30" s="23">
        <f aca="true" t="shared" si="10" ref="G30:O30">SUM(G31:G32)</f>
        <v>0</v>
      </c>
      <c r="H30" s="23">
        <f t="shared" si="10"/>
        <v>3</v>
      </c>
      <c r="I30" s="23">
        <f t="shared" si="10"/>
        <v>0</v>
      </c>
      <c r="J30" s="23">
        <f t="shared" si="10"/>
        <v>0</v>
      </c>
      <c r="K30" s="23">
        <f t="shared" si="10"/>
        <v>0</v>
      </c>
      <c r="L30" s="23">
        <f t="shared" si="10"/>
        <v>0</v>
      </c>
      <c r="M30" s="23">
        <f t="shared" si="10"/>
        <v>0</v>
      </c>
      <c r="N30" s="23">
        <f t="shared" si="10"/>
        <v>0</v>
      </c>
      <c r="O30" s="23">
        <f t="shared" si="10"/>
        <v>0</v>
      </c>
      <c r="P30" s="23" t="e">
        <f>E30/C30*100</f>
        <v>#DIV/0!</v>
      </c>
    </row>
    <row r="31" spans="1:16" ht="18" customHeight="1">
      <c r="A31" s="24">
        <v>6413</v>
      </c>
      <c r="B31" s="25" t="s">
        <v>106</v>
      </c>
      <c r="C31" s="38"/>
      <c r="D31" s="38">
        <f t="shared" si="4"/>
        <v>1</v>
      </c>
      <c r="E31" s="38">
        <f t="shared" si="0"/>
        <v>1</v>
      </c>
      <c r="F31" s="38"/>
      <c r="G31" s="38"/>
      <c r="H31" s="38">
        <v>1</v>
      </c>
      <c r="I31" s="38"/>
      <c r="J31" s="38"/>
      <c r="K31" s="38"/>
      <c r="L31" s="38"/>
      <c r="M31" s="38"/>
      <c r="N31" s="38"/>
      <c r="O31" s="38"/>
      <c r="P31" s="38"/>
    </row>
    <row r="32" spans="1:16" ht="18" customHeight="1">
      <c r="A32" s="24">
        <v>6415</v>
      </c>
      <c r="B32" s="49" t="s">
        <v>153</v>
      </c>
      <c r="C32" s="38"/>
      <c r="D32" s="38">
        <f t="shared" si="4"/>
        <v>2</v>
      </c>
      <c r="E32" s="38">
        <f t="shared" si="0"/>
        <v>2</v>
      </c>
      <c r="F32" s="38"/>
      <c r="G32" s="38"/>
      <c r="H32" s="38">
        <v>2</v>
      </c>
      <c r="I32" s="38"/>
      <c r="J32" s="38"/>
      <c r="K32" s="38"/>
      <c r="L32" s="38"/>
      <c r="M32" s="38"/>
      <c r="N32" s="38"/>
      <c r="O32" s="38"/>
      <c r="P32" s="38"/>
    </row>
    <row r="33" spans="1:16" ht="18" customHeight="1">
      <c r="A33" s="21">
        <v>642</v>
      </c>
      <c r="B33" s="22" t="s">
        <v>107</v>
      </c>
      <c r="C33" s="23">
        <f>SUM(C34:C39)</f>
        <v>0</v>
      </c>
      <c r="D33" s="23">
        <f t="shared" si="4"/>
        <v>0</v>
      </c>
      <c r="E33" s="23">
        <f t="shared" si="0"/>
        <v>0</v>
      </c>
      <c r="F33" s="23">
        <f>SUM(F34:F39)</f>
        <v>0</v>
      </c>
      <c r="G33" s="23">
        <f aca="true" t="shared" si="11" ref="G33:O33">SUM(G34:G39)</f>
        <v>0</v>
      </c>
      <c r="H33" s="23">
        <f t="shared" si="11"/>
        <v>0</v>
      </c>
      <c r="I33" s="23">
        <f t="shared" si="11"/>
        <v>0</v>
      </c>
      <c r="J33" s="23">
        <f t="shared" si="11"/>
        <v>0</v>
      </c>
      <c r="K33" s="23">
        <f t="shared" si="11"/>
        <v>0</v>
      </c>
      <c r="L33" s="23">
        <f t="shared" si="11"/>
        <v>0</v>
      </c>
      <c r="M33" s="23">
        <f>SUM(M34:M39)</f>
        <v>0</v>
      </c>
      <c r="N33" s="23">
        <f>SUM(N34:N39)</f>
        <v>0</v>
      </c>
      <c r="O33" s="23">
        <f t="shared" si="11"/>
        <v>0</v>
      </c>
      <c r="P33" s="23" t="e">
        <f>E33/C33*100</f>
        <v>#DIV/0!</v>
      </c>
    </row>
    <row r="34" spans="1:16" ht="18" customHeight="1">
      <c r="A34" s="24">
        <v>6421</v>
      </c>
      <c r="B34" s="25" t="s">
        <v>108</v>
      </c>
      <c r="C34" s="38"/>
      <c r="D34" s="38">
        <f t="shared" si="4"/>
        <v>0</v>
      </c>
      <c r="E34" s="38">
        <f t="shared" si="0"/>
        <v>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8" customHeight="1">
      <c r="A35" s="24">
        <v>6422</v>
      </c>
      <c r="B35" s="25" t="s">
        <v>109</v>
      </c>
      <c r="C35" s="38"/>
      <c r="D35" s="38">
        <f t="shared" si="4"/>
        <v>0</v>
      </c>
      <c r="E35" s="38">
        <f t="shared" si="0"/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8" customHeight="1">
      <c r="A36" s="24">
        <v>6423</v>
      </c>
      <c r="B36" s="25" t="s">
        <v>110</v>
      </c>
      <c r="C36" s="38"/>
      <c r="D36" s="38">
        <f t="shared" si="4"/>
        <v>0</v>
      </c>
      <c r="E36" s="38">
        <f t="shared" si="0"/>
        <v>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8" customHeight="1">
      <c r="A37" s="24">
        <v>6424</v>
      </c>
      <c r="B37" s="25" t="s">
        <v>111</v>
      </c>
      <c r="C37" s="38"/>
      <c r="D37" s="38">
        <f t="shared" si="4"/>
        <v>0</v>
      </c>
      <c r="E37" s="38">
        <f t="shared" si="0"/>
        <v>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8" customHeight="1">
      <c r="A38" s="24">
        <v>6425</v>
      </c>
      <c r="B38" s="25" t="s">
        <v>112</v>
      </c>
      <c r="C38" s="38"/>
      <c r="D38" s="38">
        <f t="shared" si="4"/>
        <v>0</v>
      </c>
      <c r="E38" s="38">
        <f t="shared" si="0"/>
        <v>0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18" customHeight="1">
      <c r="A39" s="24">
        <v>6429</v>
      </c>
      <c r="B39" s="25" t="s">
        <v>113</v>
      </c>
      <c r="C39" s="38"/>
      <c r="D39" s="38">
        <f t="shared" si="4"/>
        <v>0</v>
      </c>
      <c r="E39" s="38">
        <f t="shared" si="0"/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8" customHeight="1">
      <c r="A40" s="18">
        <v>65</v>
      </c>
      <c r="B40" s="19" t="s">
        <v>114</v>
      </c>
      <c r="C40" s="26">
        <f>C41</f>
        <v>285354</v>
      </c>
      <c r="D40" s="26">
        <f t="shared" si="4"/>
        <v>199945</v>
      </c>
      <c r="E40" s="26">
        <f t="shared" si="0"/>
        <v>485299</v>
      </c>
      <c r="F40" s="26">
        <f aca="true" t="shared" si="12" ref="F40:O40">F41</f>
        <v>0</v>
      </c>
      <c r="G40" s="26">
        <f t="shared" si="12"/>
        <v>0</v>
      </c>
      <c r="H40" s="26">
        <f t="shared" si="12"/>
        <v>0</v>
      </c>
      <c r="I40" s="26">
        <f t="shared" si="12"/>
        <v>485299</v>
      </c>
      <c r="J40" s="26">
        <f t="shared" si="12"/>
        <v>0</v>
      </c>
      <c r="K40" s="26">
        <f t="shared" si="12"/>
        <v>0</v>
      </c>
      <c r="L40" s="26">
        <f t="shared" si="12"/>
        <v>0</v>
      </c>
      <c r="M40" s="26">
        <f t="shared" si="12"/>
        <v>0</v>
      </c>
      <c r="N40" s="26">
        <f t="shared" si="12"/>
        <v>0</v>
      </c>
      <c r="O40" s="26">
        <f t="shared" si="12"/>
        <v>0</v>
      </c>
      <c r="P40" s="26">
        <f>E40/C40*100</f>
        <v>170.06910714410873</v>
      </c>
    </row>
    <row r="41" spans="1:16" ht="18" customHeight="1">
      <c r="A41" s="21">
        <v>652</v>
      </c>
      <c r="B41" s="22" t="s">
        <v>115</v>
      </c>
      <c r="C41" s="23">
        <f>SUM(C42:C43)</f>
        <v>285354</v>
      </c>
      <c r="D41" s="23">
        <f t="shared" si="4"/>
        <v>199945</v>
      </c>
      <c r="E41" s="23">
        <f t="shared" si="0"/>
        <v>485299</v>
      </c>
      <c r="F41" s="23">
        <f>SUM(F42:F43)</f>
        <v>0</v>
      </c>
      <c r="G41" s="23">
        <f aca="true" t="shared" si="13" ref="G41:O41">SUM(G42:G43)</f>
        <v>0</v>
      </c>
      <c r="H41" s="23">
        <f t="shared" si="13"/>
        <v>0</v>
      </c>
      <c r="I41" s="23">
        <f t="shared" si="13"/>
        <v>485299</v>
      </c>
      <c r="J41" s="23">
        <f t="shared" si="13"/>
        <v>0</v>
      </c>
      <c r="K41" s="23">
        <f t="shared" si="13"/>
        <v>0</v>
      </c>
      <c r="L41" s="23">
        <f t="shared" si="13"/>
        <v>0</v>
      </c>
      <c r="M41" s="23">
        <f>SUM(M42:M43)</f>
        <v>0</v>
      </c>
      <c r="N41" s="23">
        <f>SUM(N42:N43)</f>
        <v>0</v>
      </c>
      <c r="O41" s="23">
        <f t="shared" si="13"/>
        <v>0</v>
      </c>
      <c r="P41" s="23">
        <f>E41/C41*100</f>
        <v>170.06910714410873</v>
      </c>
    </row>
    <row r="42" spans="1:16" ht="18" customHeight="1">
      <c r="A42" s="24">
        <v>6526</v>
      </c>
      <c r="B42" s="25" t="s">
        <v>116</v>
      </c>
      <c r="C42" s="38">
        <v>285354</v>
      </c>
      <c r="D42" s="38">
        <f t="shared" si="4"/>
        <v>199945</v>
      </c>
      <c r="E42" s="38">
        <f t="shared" si="0"/>
        <v>485299</v>
      </c>
      <c r="F42" s="38"/>
      <c r="G42" s="38"/>
      <c r="H42" s="38"/>
      <c r="I42" s="38">
        <v>485299</v>
      </c>
      <c r="J42" s="38"/>
      <c r="K42" s="38"/>
      <c r="L42" s="38"/>
      <c r="M42" s="38"/>
      <c r="N42" s="38"/>
      <c r="O42" s="38"/>
      <c r="P42" s="38"/>
    </row>
    <row r="43" spans="1:16" ht="18" customHeight="1">
      <c r="A43" s="24">
        <v>6527</v>
      </c>
      <c r="B43" s="25" t="s">
        <v>117</v>
      </c>
      <c r="C43" s="38"/>
      <c r="D43" s="38">
        <f t="shared" si="4"/>
        <v>0</v>
      </c>
      <c r="E43" s="38">
        <f t="shared" si="0"/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8" customHeight="1">
      <c r="A44" s="18">
        <v>66</v>
      </c>
      <c r="B44" s="19" t="s">
        <v>118</v>
      </c>
      <c r="C44" s="26">
        <f>C45+C48</f>
        <v>740954</v>
      </c>
      <c r="D44" s="26">
        <f t="shared" si="4"/>
        <v>601549</v>
      </c>
      <c r="E44" s="26">
        <f t="shared" si="0"/>
        <v>1342503</v>
      </c>
      <c r="F44" s="26">
        <f>F45+F48</f>
        <v>0</v>
      </c>
      <c r="G44" s="26">
        <f aca="true" t="shared" si="14" ref="G44:O44">G45+G48</f>
        <v>0</v>
      </c>
      <c r="H44" s="26">
        <f t="shared" si="14"/>
        <v>1140716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>M45+M48</f>
        <v>0</v>
      </c>
      <c r="N44" s="26">
        <f>N45+N48</f>
        <v>201787</v>
      </c>
      <c r="O44" s="26">
        <f t="shared" si="14"/>
        <v>0</v>
      </c>
      <c r="P44" s="26">
        <f>E44/C44*100</f>
        <v>181.18574162498618</v>
      </c>
    </row>
    <row r="45" spans="1:16" ht="18" customHeight="1">
      <c r="A45" s="21">
        <v>661</v>
      </c>
      <c r="B45" s="22" t="s">
        <v>119</v>
      </c>
      <c r="C45" s="23">
        <f>SUM(C46:C47)</f>
        <v>557436</v>
      </c>
      <c r="D45" s="23">
        <f t="shared" si="4"/>
        <v>583280</v>
      </c>
      <c r="E45" s="23">
        <f t="shared" si="0"/>
        <v>1140716</v>
      </c>
      <c r="F45" s="23">
        <f>SUM(F46:F47)</f>
        <v>0</v>
      </c>
      <c r="G45" s="23">
        <f aca="true" t="shared" si="15" ref="G45:O45">SUM(G46:G47)</f>
        <v>0</v>
      </c>
      <c r="H45" s="23">
        <f t="shared" si="15"/>
        <v>1140716</v>
      </c>
      <c r="I45" s="23">
        <f t="shared" si="15"/>
        <v>0</v>
      </c>
      <c r="J45" s="23">
        <f t="shared" si="15"/>
        <v>0</v>
      </c>
      <c r="K45" s="23">
        <f t="shared" si="15"/>
        <v>0</v>
      </c>
      <c r="L45" s="23">
        <f t="shared" si="15"/>
        <v>0</v>
      </c>
      <c r="M45" s="23">
        <f>SUM(M46:M47)</f>
        <v>0</v>
      </c>
      <c r="N45" s="23">
        <f>SUM(N46:N47)</f>
        <v>0</v>
      </c>
      <c r="O45" s="23">
        <f t="shared" si="15"/>
        <v>0</v>
      </c>
      <c r="P45" s="23">
        <f>E45/C45*100</f>
        <v>204.63622729784228</v>
      </c>
    </row>
    <row r="46" spans="1:16" ht="18" customHeight="1">
      <c r="A46" s="24">
        <v>6614</v>
      </c>
      <c r="B46" s="25" t="s">
        <v>120</v>
      </c>
      <c r="C46" s="38">
        <v>3318</v>
      </c>
      <c r="D46" s="38">
        <f t="shared" si="4"/>
        <v>-473</v>
      </c>
      <c r="E46" s="38">
        <f t="shared" si="0"/>
        <v>2845</v>
      </c>
      <c r="F46" s="38"/>
      <c r="G46" s="38"/>
      <c r="H46" s="38">
        <v>2845</v>
      </c>
      <c r="I46" s="38"/>
      <c r="J46" s="38"/>
      <c r="K46" s="38"/>
      <c r="L46" s="38"/>
      <c r="M46" s="38"/>
      <c r="N46" s="38"/>
      <c r="O46" s="38"/>
      <c r="P46" s="38"/>
    </row>
    <row r="47" spans="1:16" ht="18" customHeight="1">
      <c r="A47" s="24">
        <v>6615</v>
      </c>
      <c r="B47" s="25" t="s">
        <v>121</v>
      </c>
      <c r="C47" s="38">
        <v>554118</v>
      </c>
      <c r="D47" s="38">
        <f t="shared" si="4"/>
        <v>583753</v>
      </c>
      <c r="E47" s="38">
        <f t="shared" si="0"/>
        <v>1137871</v>
      </c>
      <c r="F47" s="38"/>
      <c r="G47" s="38"/>
      <c r="H47" s="38">
        <v>1137871</v>
      </c>
      <c r="I47" s="38"/>
      <c r="J47" s="38"/>
      <c r="K47" s="38"/>
      <c r="L47" s="38"/>
      <c r="M47" s="38"/>
      <c r="N47" s="38"/>
      <c r="O47" s="38"/>
      <c r="P47" s="38"/>
    </row>
    <row r="48" spans="1:16" ht="18" customHeight="1">
      <c r="A48" s="21">
        <v>663</v>
      </c>
      <c r="B48" s="22" t="s">
        <v>122</v>
      </c>
      <c r="C48" s="23">
        <f>SUM(C49:C50)</f>
        <v>183518</v>
      </c>
      <c r="D48" s="23">
        <f t="shared" si="4"/>
        <v>18269</v>
      </c>
      <c r="E48" s="23">
        <f t="shared" si="0"/>
        <v>201787</v>
      </c>
      <c r="F48" s="23">
        <f>SUM(F49:F50)</f>
        <v>0</v>
      </c>
      <c r="G48" s="23">
        <f aca="true" t="shared" si="16" ref="G48:O48">SUM(G49:G50)</f>
        <v>0</v>
      </c>
      <c r="H48" s="23">
        <f t="shared" si="16"/>
        <v>0</v>
      </c>
      <c r="I48" s="23">
        <f t="shared" si="16"/>
        <v>0</v>
      </c>
      <c r="J48" s="23">
        <f t="shared" si="16"/>
        <v>0</v>
      </c>
      <c r="K48" s="23">
        <f t="shared" si="16"/>
        <v>0</v>
      </c>
      <c r="L48" s="23">
        <f t="shared" si="16"/>
        <v>0</v>
      </c>
      <c r="M48" s="23">
        <f>SUM(M49:M50)</f>
        <v>0</v>
      </c>
      <c r="N48" s="23">
        <f>SUM(N49:N50)</f>
        <v>201787</v>
      </c>
      <c r="O48" s="23">
        <f t="shared" si="16"/>
        <v>0</v>
      </c>
      <c r="P48" s="23">
        <f>E48/C48*100</f>
        <v>109.95488180995869</v>
      </c>
    </row>
    <row r="49" spans="1:16" ht="18" customHeight="1">
      <c r="A49" s="24">
        <v>6631</v>
      </c>
      <c r="B49" s="27" t="s">
        <v>6</v>
      </c>
      <c r="C49" s="38">
        <v>183518</v>
      </c>
      <c r="D49" s="38">
        <f t="shared" si="4"/>
        <v>18269</v>
      </c>
      <c r="E49" s="38">
        <f t="shared" si="0"/>
        <v>201787</v>
      </c>
      <c r="F49" s="38"/>
      <c r="G49" s="38"/>
      <c r="H49" s="38"/>
      <c r="I49" s="38"/>
      <c r="J49" s="38"/>
      <c r="K49" s="38"/>
      <c r="L49" s="38"/>
      <c r="M49" s="38"/>
      <c r="N49" s="38">
        <v>201787</v>
      </c>
      <c r="O49" s="38"/>
      <c r="P49" s="38"/>
    </row>
    <row r="50" spans="1:16" ht="18" customHeight="1">
      <c r="A50" s="24">
        <v>6632</v>
      </c>
      <c r="B50" s="25" t="s">
        <v>123</v>
      </c>
      <c r="C50" s="38"/>
      <c r="D50" s="38">
        <f t="shared" si="4"/>
        <v>0</v>
      </c>
      <c r="E50" s="38">
        <f t="shared" si="0"/>
        <v>0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8" customHeight="1">
      <c r="A51" s="18">
        <v>67</v>
      </c>
      <c r="B51" s="19" t="s">
        <v>136</v>
      </c>
      <c r="C51" s="26">
        <f>C52</f>
        <v>4719056</v>
      </c>
      <c r="D51" s="26">
        <f t="shared" si="4"/>
        <v>-23632</v>
      </c>
      <c r="E51" s="26">
        <f t="shared" si="0"/>
        <v>4695424</v>
      </c>
      <c r="F51" s="26">
        <f aca="true" t="shared" si="17" ref="F51:O51">F52</f>
        <v>4668192</v>
      </c>
      <c r="G51" s="26">
        <f t="shared" si="17"/>
        <v>27232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>E51/C51*100</f>
        <v>99.49922187827396</v>
      </c>
    </row>
    <row r="52" spans="1:16" ht="18" customHeight="1">
      <c r="A52" s="21">
        <v>671</v>
      </c>
      <c r="B52" s="22" t="s">
        <v>137</v>
      </c>
      <c r="C52" s="23">
        <f>C53</f>
        <v>4719056</v>
      </c>
      <c r="D52" s="23">
        <f t="shared" si="4"/>
        <v>-23632</v>
      </c>
      <c r="E52" s="23">
        <f t="shared" si="0"/>
        <v>4695424</v>
      </c>
      <c r="F52" s="23">
        <f aca="true" t="shared" si="18" ref="F52:O52">F53</f>
        <v>4668192</v>
      </c>
      <c r="G52" s="23">
        <f t="shared" si="18"/>
        <v>27232</v>
      </c>
      <c r="H52" s="23">
        <f t="shared" si="18"/>
        <v>0</v>
      </c>
      <c r="I52" s="23">
        <f t="shared" si="18"/>
        <v>0</v>
      </c>
      <c r="J52" s="23">
        <f t="shared" si="18"/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3">
        <f t="shared" si="18"/>
        <v>0</v>
      </c>
      <c r="P52" s="23">
        <f>E52/C52*100</f>
        <v>99.49922187827396</v>
      </c>
    </row>
    <row r="53" spans="1:16" ht="18" customHeight="1">
      <c r="A53" s="24">
        <v>6711</v>
      </c>
      <c r="B53" s="25" t="s">
        <v>138</v>
      </c>
      <c r="C53" s="38">
        <v>4719056</v>
      </c>
      <c r="D53" s="38">
        <f t="shared" si="4"/>
        <v>-23632</v>
      </c>
      <c r="E53" s="38">
        <f t="shared" si="0"/>
        <v>4695424</v>
      </c>
      <c r="F53" s="38">
        <v>4668192</v>
      </c>
      <c r="G53" s="38">
        <v>27232</v>
      </c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8" customHeight="1">
      <c r="A54" s="18">
        <v>68</v>
      </c>
      <c r="B54" s="19" t="s">
        <v>171</v>
      </c>
      <c r="C54" s="26">
        <f>C55</f>
        <v>0</v>
      </c>
      <c r="D54" s="26">
        <f t="shared" si="4"/>
        <v>20000</v>
      </c>
      <c r="E54" s="26">
        <f>SUM(F54:O54)</f>
        <v>20000</v>
      </c>
      <c r="F54" s="26">
        <f aca="true" t="shared" si="19" ref="F54:O55">F55</f>
        <v>0</v>
      </c>
      <c r="G54" s="26">
        <f t="shared" si="19"/>
        <v>0</v>
      </c>
      <c r="H54" s="26">
        <f t="shared" si="19"/>
        <v>20000</v>
      </c>
      <c r="I54" s="26">
        <f t="shared" si="19"/>
        <v>0</v>
      </c>
      <c r="J54" s="26">
        <f t="shared" si="19"/>
        <v>0</v>
      </c>
      <c r="K54" s="26">
        <f t="shared" si="19"/>
        <v>0</v>
      </c>
      <c r="L54" s="26">
        <f t="shared" si="19"/>
        <v>0</v>
      </c>
      <c r="M54" s="26">
        <f t="shared" si="19"/>
        <v>0</v>
      </c>
      <c r="N54" s="26">
        <f t="shared" si="19"/>
        <v>0</v>
      </c>
      <c r="O54" s="26">
        <f t="shared" si="19"/>
        <v>0</v>
      </c>
      <c r="P54" s="26" t="e">
        <f>E54/C54*100</f>
        <v>#DIV/0!</v>
      </c>
    </row>
    <row r="55" spans="1:16" ht="18" customHeight="1">
      <c r="A55" s="21">
        <v>683</v>
      </c>
      <c r="B55" s="22" t="s">
        <v>171</v>
      </c>
      <c r="C55" s="23">
        <f>C56</f>
        <v>0</v>
      </c>
      <c r="D55" s="23">
        <f t="shared" si="4"/>
        <v>20000</v>
      </c>
      <c r="E55" s="23">
        <f>SUM(F55:O55)</f>
        <v>20000</v>
      </c>
      <c r="F55" s="23">
        <f t="shared" si="19"/>
        <v>0</v>
      </c>
      <c r="G55" s="23">
        <f t="shared" si="19"/>
        <v>0</v>
      </c>
      <c r="H55" s="23">
        <f t="shared" si="19"/>
        <v>20000</v>
      </c>
      <c r="I55" s="23">
        <f t="shared" si="19"/>
        <v>0</v>
      </c>
      <c r="J55" s="23">
        <f t="shared" si="19"/>
        <v>0</v>
      </c>
      <c r="K55" s="23">
        <f t="shared" si="19"/>
        <v>0</v>
      </c>
      <c r="L55" s="23">
        <f t="shared" si="19"/>
        <v>0</v>
      </c>
      <c r="M55" s="23">
        <f t="shared" si="19"/>
        <v>0</v>
      </c>
      <c r="N55" s="23">
        <f t="shared" si="19"/>
        <v>0</v>
      </c>
      <c r="O55" s="23">
        <f t="shared" si="19"/>
        <v>0</v>
      </c>
      <c r="P55" s="23" t="e">
        <f>E55/C55*100</f>
        <v>#DIV/0!</v>
      </c>
    </row>
    <row r="56" spans="1:16" ht="18" customHeight="1">
      <c r="A56" s="24">
        <v>6831</v>
      </c>
      <c r="B56" s="25" t="s">
        <v>170</v>
      </c>
      <c r="C56" s="38"/>
      <c r="D56" s="38">
        <f t="shared" si="4"/>
        <v>20000</v>
      </c>
      <c r="E56" s="38">
        <f>SUM(F56:O56)</f>
        <v>20000</v>
      </c>
      <c r="F56" s="38"/>
      <c r="G56" s="38"/>
      <c r="H56" s="38">
        <v>20000</v>
      </c>
      <c r="I56" s="38"/>
      <c r="J56" s="38"/>
      <c r="K56" s="38"/>
      <c r="L56" s="38"/>
      <c r="M56" s="38"/>
      <c r="N56" s="38"/>
      <c r="O56" s="38"/>
      <c r="P56" s="38"/>
    </row>
    <row r="57" spans="1:16" s="10" customFormat="1" ht="18" customHeight="1">
      <c r="A57" s="17">
        <v>7</v>
      </c>
      <c r="B57" s="50" t="s">
        <v>154</v>
      </c>
      <c r="C57" s="16">
        <f>C58</f>
        <v>265</v>
      </c>
      <c r="D57" s="16">
        <f t="shared" si="4"/>
        <v>-65</v>
      </c>
      <c r="E57" s="16">
        <f t="shared" si="0"/>
        <v>200</v>
      </c>
      <c r="F57" s="16">
        <f>F58</f>
        <v>0</v>
      </c>
      <c r="G57" s="16">
        <f aca="true" t="shared" si="20" ref="G57:O59">G58</f>
        <v>0</v>
      </c>
      <c r="H57" s="16">
        <f t="shared" si="20"/>
        <v>0</v>
      </c>
      <c r="I57" s="16">
        <f t="shared" si="20"/>
        <v>0</v>
      </c>
      <c r="J57" s="16">
        <f t="shared" si="20"/>
        <v>0</v>
      </c>
      <c r="K57" s="16">
        <f t="shared" si="20"/>
        <v>0</v>
      </c>
      <c r="L57" s="16">
        <f t="shared" si="20"/>
        <v>0</v>
      </c>
      <c r="M57" s="16">
        <f t="shared" si="20"/>
        <v>0</v>
      </c>
      <c r="N57" s="16">
        <f t="shared" si="20"/>
        <v>0</v>
      </c>
      <c r="O57" s="16">
        <f t="shared" si="20"/>
        <v>200</v>
      </c>
      <c r="P57" s="16">
        <f>E57/C57*100</f>
        <v>75.47169811320755</v>
      </c>
    </row>
    <row r="58" spans="1:16" ht="18" customHeight="1">
      <c r="A58" s="18">
        <v>72</v>
      </c>
      <c r="B58" s="51" t="s">
        <v>155</v>
      </c>
      <c r="C58" s="26">
        <f>C59</f>
        <v>265</v>
      </c>
      <c r="D58" s="26">
        <f t="shared" si="4"/>
        <v>-65</v>
      </c>
      <c r="E58" s="26">
        <f t="shared" si="0"/>
        <v>200</v>
      </c>
      <c r="F58" s="26">
        <f>F59</f>
        <v>0</v>
      </c>
      <c r="G58" s="26">
        <f t="shared" si="20"/>
        <v>0</v>
      </c>
      <c r="H58" s="26">
        <f t="shared" si="20"/>
        <v>0</v>
      </c>
      <c r="I58" s="26">
        <f t="shared" si="20"/>
        <v>0</v>
      </c>
      <c r="J58" s="26">
        <f t="shared" si="20"/>
        <v>0</v>
      </c>
      <c r="K58" s="26">
        <f t="shared" si="20"/>
        <v>0</v>
      </c>
      <c r="L58" s="26">
        <f t="shared" si="20"/>
        <v>0</v>
      </c>
      <c r="M58" s="26">
        <f t="shared" si="20"/>
        <v>0</v>
      </c>
      <c r="N58" s="26">
        <f t="shared" si="20"/>
        <v>0</v>
      </c>
      <c r="O58" s="26">
        <f t="shared" si="20"/>
        <v>200</v>
      </c>
      <c r="P58" s="26">
        <f>E58/C58*100</f>
        <v>75.47169811320755</v>
      </c>
    </row>
    <row r="59" spans="1:16" ht="18" customHeight="1">
      <c r="A59" s="21">
        <v>721</v>
      </c>
      <c r="B59" s="48" t="s">
        <v>156</v>
      </c>
      <c r="C59" s="23">
        <f>C60</f>
        <v>265</v>
      </c>
      <c r="D59" s="23">
        <f t="shared" si="4"/>
        <v>-65</v>
      </c>
      <c r="E59" s="23">
        <f t="shared" si="0"/>
        <v>200</v>
      </c>
      <c r="F59" s="23">
        <f>F60</f>
        <v>0</v>
      </c>
      <c r="G59" s="23">
        <f t="shared" si="20"/>
        <v>0</v>
      </c>
      <c r="H59" s="23">
        <f t="shared" si="20"/>
        <v>0</v>
      </c>
      <c r="I59" s="23">
        <f t="shared" si="20"/>
        <v>0</v>
      </c>
      <c r="J59" s="23">
        <f t="shared" si="20"/>
        <v>0</v>
      </c>
      <c r="K59" s="23">
        <f t="shared" si="20"/>
        <v>0</v>
      </c>
      <c r="L59" s="23">
        <f t="shared" si="20"/>
        <v>0</v>
      </c>
      <c r="M59" s="23">
        <f t="shared" si="20"/>
        <v>0</v>
      </c>
      <c r="N59" s="23">
        <f t="shared" si="20"/>
        <v>0</v>
      </c>
      <c r="O59" s="23">
        <f t="shared" si="20"/>
        <v>200</v>
      </c>
      <c r="P59" s="23">
        <f>E59/C59*100</f>
        <v>75.47169811320755</v>
      </c>
    </row>
    <row r="60" spans="1:16" ht="18" customHeight="1">
      <c r="A60" s="24">
        <v>7211</v>
      </c>
      <c r="B60" s="49" t="s">
        <v>157</v>
      </c>
      <c r="C60" s="38">
        <v>265</v>
      </c>
      <c r="D60" s="38">
        <f t="shared" si="4"/>
        <v>-65</v>
      </c>
      <c r="E60" s="38">
        <f t="shared" si="0"/>
        <v>200</v>
      </c>
      <c r="F60" s="38"/>
      <c r="G60" s="38"/>
      <c r="H60" s="38"/>
      <c r="I60" s="38"/>
      <c r="J60" s="38"/>
      <c r="K60" s="38"/>
      <c r="L60" s="38"/>
      <c r="M60" s="38"/>
      <c r="N60" s="38"/>
      <c r="O60" s="38">
        <v>200</v>
      </c>
      <c r="P60" s="38"/>
    </row>
    <row r="61" spans="1:18" ht="18" customHeight="1">
      <c r="A61" s="44"/>
      <c r="B61" s="42" t="s">
        <v>15</v>
      </c>
      <c r="C61" s="43">
        <v>-202156</v>
      </c>
      <c r="D61" s="43">
        <f t="shared" si="4"/>
        <v>-1511096</v>
      </c>
      <c r="E61" s="43">
        <f t="shared" si="0"/>
        <v>-1713252</v>
      </c>
      <c r="F61" s="43">
        <f>-(F8+F9+F57-F62-F140)</f>
        <v>-18245</v>
      </c>
      <c r="G61" s="43">
        <f aca="true" t="shared" si="21" ref="G61:O61">-(G8+G9+G57-G62-G140)</f>
        <v>-27232</v>
      </c>
      <c r="H61" s="43">
        <f t="shared" si="21"/>
        <v>-117133</v>
      </c>
      <c r="I61" s="43">
        <f t="shared" si="21"/>
        <v>-808249</v>
      </c>
      <c r="J61" s="43">
        <f t="shared" si="21"/>
        <v>-550223</v>
      </c>
      <c r="K61" s="43">
        <f>-(K8+K9+K57-K62-K140)</f>
        <v>-196336</v>
      </c>
      <c r="L61" s="43">
        <f t="shared" si="21"/>
        <v>-9880</v>
      </c>
      <c r="M61" s="43">
        <f t="shared" si="21"/>
        <v>14436</v>
      </c>
      <c r="N61" s="43"/>
      <c r="O61" s="43">
        <f t="shared" si="21"/>
        <v>-390</v>
      </c>
      <c r="P61" s="43"/>
      <c r="R61" s="2"/>
    </row>
    <row r="62" spans="1:16" ht="18" customHeight="1">
      <c r="A62" s="17">
        <v>3</v>
      </c>
      <c r="B62" s="15" t="s">
        <v>1</v>
      </c>
      <c r="C62" s="28">
        <f>C63+C74+C107+C115+C118+C125+C132</f>
        <v>6618728</v>
      </c>
      <c r="D62" s="28">
        <f t="shared" si="4"/>
        <v>535324</v>
      </c>
      <c r="E62" s="28">
        <f t="shared" si="0"/>
        <v>7154052</v>
      </c>
      <c r="F62" s="28">
        <f>F63+F74+F107++F115+F118+F125+F132</f>
        <v>4573547</v>
      </c>
      <c r="G62" s="28">
        <f aca="true" t="shared" si="22" ref="G62:O62">G63+G74+G107++G115+G118+G125+G132</f>
        <v>0</v>
      </c>
      <c r="H62" s="28">
        <f t="shared" si="22"/>
        <v>1111308</v>
      </c>
      <c r="I62" s="28">
        <f t="shared" si="22"/>
        <v>326536</v>
      </c>
      <c r="J62" s="28">
        <f t="shared" si="22"/>
        <v>48407</v>
      </c>
      <c r="K62" s="28">
        <f>K63+K74+K107++K115+K118+K125+K132</f>
        <v>295488</v>
      </c>
      <c r="L62" s="28">
        <f t="shared" si="22"/>
        <v>60892</v>
      </c>
      <c r="M62" s="28">
        <f t="shared" si="22"/>
        <v>553166</v>
      </c>
      <c r="N62" s="28">
        <f t="shared" si="22"/>
        <v>184708</v>
      </c>
      <c r="O62" s="28">
        <f t="shared" si="22"/>
        <v>0</v>
      </c>
      <c r="P62" s="28">
        <f>E62/C62*100</f>
        <v>108.0880193293938</v>
      </c>
    </row>
    <row r="63" spans="1:16" ht="18" customHeight="1">
      <c r="A63" s="29">
        <v>31</v>
      </c>
      <c r="B63" s="30" t="s">
        <v>16</v>
      </c>
      <c r="C63" s="26">
        <f>C64+C69+C71</f>
        <v>4537406</v>
      </c>
      <c r="D63" s="26">
        <f t="shared" si="4"/>
        <v>114334</v>
      </c>
      <c r="E63" s="26">
        <f t="shared" si="0"/>
        <v>4651740</v>
      </c>
      <c r="F63" s="26">
        <f>F64+F69+F71</f>
        <v>4134920</v>
      </c>
      <c r="G63" s="26">
        <f aca="true" t="shared" si="23" ref="G63:O63">G64+G69+G71</f>
        <v>0</v>
      </c>
      <c r="H63" s="26">
        <f t="shared" si="23"/>
        <v>198984</v>
      </c>
      <c r="I63" s="26">
        <f t="shared" si="23"/>
        <v>6958</v>
      </c>
      <c r="J63" s="26">
        <f t="shared" si="23"/>
        <v>24374</v>
      </c>
      <c r="K63" s="26">
        <f t="shared" si="23"/>
        <v>111270</v>
      </c>
      <c r="L63" s="26">
        <f t="shared" si="23"/>
        <v>4460</v>
      </c>
      <c r="M63" s="26">
        <f>M64+M69+M71</f>
        <v>47763</v>
      </c>
      <c r="N63" s="26">
        <f>N64+N69+N71</f>
        <v>123011</v>
      </c>
      <c r="O63" s="26">
        <f t="shared" si="23"/>
        <v>0</v>
      </c>
      <c r="P63" s="26">
        <f>E63/C63*100</f>
        <v>102.51980977677555</v>
      </c>
    </row>
    <row r="64" spans="1:16" ht="18" customHeight="1">
      <c r="A64" s="31">
        <v>311</v>
      </c>
      <c r="B64" s="32" t="s">
        <v>17</v>
      </c>
      <c r="C64" s="23">
        <f>SUM(C65:C68)</f>
        <v>3811769</v>
      </c>
      <c r="D64" s="23">
        <f t="shared" si="4"/>
        <v>74996</v>
      </c>
      <c r="E64" s="23">
        <f t="shared" si="0"/>
        <v>3886765</v>
      </c>
      <c r="F64" s="23">
        <f>SUM(F65:F68)</f>
        <v>3468770</v>
      </c>
      <c r="G64" s="23">
        <f aca="true" t="shared" si="24" ref="G64:O64">SUM(G65:G68)</f>
        <v>0</v>
      </c>
      <c r="H64" s="23">
        <f t="shared" si="24"/>
        <v>152138</v>
      </c>
      <c r="I64" s="23">
        <f t="shared" si="24"/>
        <v>5978</v>
      </c>
      <c r="J64" s="23">
        <f t="shared" si="24"/>
        <v>20355</v>
      </c>
      <c r="K64" s="23">
        <f t="shared" si="24"/>
        <v>91966</v>
      </c>
      <c r="L64" s="23">
        <f t="shared" si="24"/>
        <v>3828</v>
      </c>
      <c r="M64" s="23">
        <f t="shared" si="24"/>
        <v>40432</v>
      </c>
      <c r="N64" s="23">
        <f t="shared" si="24"/>
        <v>103298</v>
      </c>
      <c r="O64" s="23">
        <f t="shared" si="24"/>
        <v>0</v>
      </c>
      <c r="P64" s="23">
        <f>E64/C64*100</f>
        <v>101.96748543786363</v>
      </c>
    </row>
    <row r="65" spans="1:16" ht="18" customHeight="1">
      <c r="A65" s="33">
        <v>3111</v>
      </c>
      <c r="B65" s="34" t="s">
        <v>18</v>
      </c>
      <c r="C65" s="39">
        <v>3807509</v>
      </c>
      <c r="D65" s="39">
        <f t="shared" si="4"/>
        <v>74976</v>
      </c>
      <c r="E65" s="39">
        <f t="shared" si="0"/>
        <v>3882485</v>
      </c>
      <c r="F65" s="39">
        <v>3467360</v>
      </c>
      <c r="G65" s="39"/>
      <c r="H65" s="39">
        <v>150871</v>
      </c>
      <c r="I65" s="39">
        <v>5978</v>
      </c>
      <c r="J65" s="39">
        <v>20355</v>
      </c>
      <c r="K65" s="39">
        <v>91966</v>
      </c>
      <c r="L65" s="39">
        <v>2225</v>
      </c>
      <c r="M65" s="39">
        <v>40432</v>
      </c>
      <c r="N65" s="39">
        <v>103298</v>
      </c>
      <c r="O65" s="39"/>
      <c r="P65" s="39"/>
    </row>
    <row r="66" spans="1:16" ht="18" customHeight="1">
      <c r="A66" s="33">
        <v>3112</v>
      </c>
      <c r="B66" s="47" t="s">
        <v>145</v>
      </c>
      <c r="C66" s="39">
        <v>664</v>
      </c>
      <c r="D66" s="39">
        <f t="shared" si="4"/>
        <v>18</v>
      </c>
      <c r="E66" s="39">
        <f t="shared" si="0"/>
        <v>682</v>
      </c>
      <c r="F66" s="39"/>
      <c r="G66" s="39"/>
      <c r="H66" s="39">
        <v>682</v>
      </c>
      <c r="I66" s="39"/>
      <c r="J66" s="39"/>
      <c r="K66" s="39"/>
      <c r="L66" s="39"/>
      <c r="M66" s="39"/>
      <c r="N66" s="39"/>
      <c r="O66" s="39"/>
      <c r="P66" s="39"/>
    </row>
    <row r="67" spans="1:16" ht="18" customHeight="1">
      <c r="A67" s="33">
        <v>3113</v>
      </c>
      <c r="B67" s="47" t="s">
        <v>146</v>
      </c>
      <c r="C67" s="39">
        <v>2186</v>
      </c>
      <c r="D67" s="39">
        <f t="shared" si="4"/>
        <v>2</v>
      </c>
      <c r="E67" s="39">
        <f t="shared" si="0"/>
        <v>2188</v>
      </c>
      <c r="F67" s="39"/>
      <c r="G67" s="39"/>
      <c r="H67" s="39">
        <v>585</v>
      </c>
      <c r="I67" s="39"/>
      <c r="J67" s="39"/>
      <c r="K67" s="39"/>
      <c r="L67" s="39">
        <v>1603</v>
      </c>
      <c r="M67" s="39"/>
      <c r="N67" s="39"/>
      <c r="O67" s="39"/>
      <c r="P67" s="39"/>
    </row>
    <row r="68" spans="1:16" ht="18" customHeight="1">
      <c r="A68" s="33">
        <v>3114</v>
      </c>
      <c r="B68" s="47" t="s">
        <v>147</v>
      </c>
      <c r="C68" s="39">
        <v>1410</v>
      </c>
      <c r="D68" s="39">
        <f t="shared" si="4"/>
        <v>0</v>
      </c>
      <c r="E68" s="39">
        <f t="shared" si="0"/>
        <v>1410</v>
      </c>
      <c r="F68" s="39">
        <v>1410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8" customHeight="1">
      <c r="A69" s="31">
        <v>312</v>
      </c>
      <c r="B69" s="32" t="s">
        <v>19</v>
      </c>
      <c r="C69" s="23">
        <f>C70</f>
        <v>100769</v>
      </c>
      <c r="D69" s="23">
        <f t="shared" si="4"/>
        <v>23046</v>
      </c>
      <c r="E69" s="23">
        <f t="shared" si="0"/>
        <v>123815</v>
      </c>
      <c r="F69" s="23">
        <f>F70</f>
        <v>93747</v>
      </c>
      <c r="G69" s="23">
        <f aca="true" t="shared" si="25" ref="G69:O69">G70</f>
        <v>0</v>
      </c>
      <c r="H69" s="23">
        <f t="shared" si="25"/>
        <v>22038</v>
      </c>
      <c r="I69" s="23">
        <f t="shared" si="25"/>
        <v>0</v>
      </c>
      <c r="J69" s="23">
        <f t="shared" si="25"/>
        <v>660</v>
      </c>
      <c r="K69" s="23">
        <f t="shared" si="25"/>
        <v>4130</v>
      </c>
      <c r="L69" s="23">
        <f t="shared" si="25"/>
        <v>0</v>
      </c>
      <c r="M69" s="23">
        <f t="shared" si="25"/>
        <v>660</v>
      </c>
      <c r="N69" s="23">
        <f t="shared" si="25"/>
        <v>2580</v>
      </c>
      <c r="O69" s="23">
        <f t="shared" si="25"/>
        <v>0</v>
      </c>
      <c r="P69" s="23">
        <f>E69/C69*100</f>
        <v>122.87012871021842</v>
      </c>
    </row>
    <row r="70" spans="1:16" ht="18" customHeight="1">
      <c r="A70" s="33">
        <v>3121</v>
      </c>
      <c r="B70" s="34" t="s">
        <v>20</v>
      </c>
      <c r="C70" s="39">
        <v>100769</v>
      </c>
      <c r="D70" s="39">
        <f t="shared" si="4"/>
        <v>23046</v>
      </c>
      <c r="E70" s="39">
        <f t="shared" si="0"/>
        <v>123815</v>
      </c>
      <c r="F70" s="39">
        <v>93747</v>
      </c>
      <c r="G70" s="39"/>
      <c r="H70" s="39">
        <v>22038</v>
      </c>
      <c r="I70" s="39"/>
      <c r="J70" s="39">
        <v>660</v>
      </c>
      <c r="K70" s="39">
        <v>4130</v>
      </c>
      <c r="L70" s="39"/>
      <c r="M70" s="39">
        <v>660</v>
      </c>
      <c r="N70" s="39">
        <v>2580</v>
      </c>
      <c r="O70" s="39"/>
      <c r="P70" s="39"/>
    </row>
    <row r="71" spans="1:16" ht="18" customHeight="1">
      <c r="A71" s="31">
        <v>313</v>
      </c>
      <c r="B71" s="32" t="s">
        <v>2</v>
      </c>
      <c r="C71" s="23">
        <f>SUM(C72:C73)</f>
        <v>624868</v>
      </c>
      <c r="D71" s="23">
        <f t="shared" si="4"/>
        <v>16292</v>
      </c>
      <c r="E71" s="23">
        <f t="shared" si="0"/>
        <v>641160</v>
      </c>
      <c r="F71" s="23">
        <f>SUM(F72:F73)</f>
        <v>572403</v>
      </c>
      <c r="G71" s="23">
        <f aca="true" t="shared" si="26" ref="G71:O71">SUM(G72:G73)</f>
        <v>0</v>
      </c>
      <c r="H71" s="23">
        <f t="shared" si="26"/>
        <v>24808</v>
      </c>
      <c r="I71" s="23">
        <f t="shared" si="26"/>
        <v>980</v>
      </c>
      <c r="J71" s="23">
        <f t="shared" si="26"/>
        <v>3359</v>
      </c>
      <c r="K71" s="23">
        <f t="shared" si="26"/>
        <v>15174</v>
      </c>
      <c r="L71" s="23">
        <f t="shared" si="26"/>
        <v>632</v>
      </c>
      <c r="M71" s="23">
        <f>SUM(M72:M73)</f>
        <v>6671</v>
      </c>
      <c r="N71" s="23">
        <f>SUM(N72:N73)</f>
        <v>17133</v>
      </c>
      <c r="O71" s="23">
        <f t="shared" si="26"/>
        <v>0</v>
      </c>
      <c r="P71" s="23">
        <f>E71/C71*100</f>
        <v>102.60727065556246</v>
      </c>
    </row>
    <row r="72" spans="1:16" ht="18" customHeight="1">
      <c r="A72" s="33">
        <v>3132</v>
      </c>
      <c r="B72" s="34" t="s">
        <v>21</v>
      </c>
      <c r="C72" s="39">
        <v>624868</v>
      </c>
      <c r="D72" s="39">
        <f t="shared" si="4"/>
        <v>16292</v>
      </c>
      <c r="E72" s="39">
        <f t="shared" si="0"/>
        <v>641160</v>
      </c>
      <c r="F72" s="39">
        <v>572403</v>
      </c>
      <c r="G72" s="39"/>
      <c r="H72" s="39">
        <v>24808</v>
      </c>
      <c r="I72" s="39">
        <v>980</v>
      </c>
      <c r="J72" s="39">
        <v>3359</v>
      </c>
      <c r="K72" s="39">
        <v>15174</v>
      </c>
      <c r="L72" s="39">
        <v>632</v>
      </c>
      <c r="M72" s="39">
        <v>6671</v>
      </c>
      <c r="N72" s="39">
        <v>17133</v>
      </c>
      <c r="O72" s="39"/>
      <c r="P72" s="39"/>
    </row>
    <row r="73" spans="1:16" ht="18" customHeight="1">
      <c r="A73" s="33">
        <v>3133</v>
      </c>
      <c r="B73" s="34" t="s">
        <v>126</v>
      </c>
      <c r="C73" s="39"/>
      <c r="D73" s="39">
        <f t="shared" si="4"/>
        <v>0</v>
      </c>
      <c r="E73" s="39">
        <f t="shared" si="0"/>
        <v>0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18" customHeight="1">
      <c r="A74" s="29">
        <v>32</v>
      </c>
      <c r="B74" s="30" t="s">
        <v>3</v>
      </c>
      <c r="C74" s="26">
        <f>C75+C80+C87+C97+C99</f>
        <v>1932377</v>
      </c>
      <c r="D74" s="26">
        <f t="shared" si="4"/>
        <v>116940</v>
      </c>
      <c r="E74" s="26">
        <f t="shared" si="0"/>
        <v>2049317</v>
      </c>
      <c r="F74" s="26">
        <f>F75+F80+F87+F97+F99</f>
        <v>433097</v>
      </c>
      <c r="G74" s="26">
        <f aca="true" t="shared" si="27" ref="G74:O74">G75+G80+G87+G97+G99</f>
        <v>0</v>
      </c>
      <c r="H74" s="26">
        <f t="shared" si="27"/>
        <v>894177</v>
      </c>
      <c r="I74" s="26">
        <f t="shared" si="27"/>
        <v>313738</v>
      </c>
      <c r="J74" s="26">
        <f t="shared" si="27"/>
        <v>24033</v>
      </c>
      <c r="K74" s="26">
        <f t="shared" si="27"/>
        <v>165822</v>
      </c>
      <c r="L74" s="26">
        <f t="shared" si="27"/>
        <v>52070</v>
      </c>
      <c r="M74" s="26">
        <f>M75+M80+M87+M97+M99</f>
        <v>104694</v>
      </c>
      <c r="N74" s="26">
        <f>N75+N80+N87+N97+N99</f>
        <v>61686</v>
      </c>
      <c r="O74" s="26">
        <f t="shared" si="27"/>
        <v>0</v>
      </c>
      <c r="P74" s="26">
        <f>E74/C74*100</f>
        <v>106.05161415189686</v>
      </c>
    </row>
    <row r="75" spans="1:16" ht="18" customHeight="1">
      <c r="A75" s="31">
        <v>321</v>
      </c>
      <c r="B75" s="32" t="s">
        <v>22</v>
      </c>
      <c r="C75" s="23">
        <f>SUM(C76:C79)</f>
        <v>268216</v>
      </c>
      <c r="D75" s="23">
        <f t="shared" si="4"/>
        <v>10486</v>
      </c>
      <c r="E75" s="23">
        <f t="shared" si="0"/>
        <v>278702</v>
      </c>
      <c r="F75" s="23">
        <f>SUM(F76:F79)</f>
        <v>119028</v>
      </c>
      <c r="G75" s="23">
        <f aca="true" t="shared" si="28" ref="G75:O75">SUM(G76:G79)</f>
        <v>0</v>
      </c>
      <c r="H75" s="23">
        <f t="shared" si="28"/>
        <v>32757</v>
      </c>
      <c r="I75" s="23">
        <f t="shared" si="28"/>
        <v>5631</v>
      </c>
      <c r="J75" s="23">
        <f>SUM(J76:J79)</f>
        <v>12916</v>
      </c>
      <c r="K75" s="23">
        <f t="shared" si="28"/>
        <v>66770</v>
      </c>
      <c r="L75" s="23">
        <f t="shared" si="28"/>
        <v>9579</v>
      </c>
      <c r="M75" s="23">
        <f>SUM(M76:M79)</f>
        <v>1907</v>
      </c>
      <c r="N75" s="23">
        <f>SUM(N76:N79)</f>
        <v>30114</v>
      </c>
      <c r="O75" s="23">
        <f t="shared" si="28"/>
        <v>0</v>
      </c>
      <c r="P75" s="23">
        <f>E75/C75*100</f>
        <v>103.9095355981746</v>
      </c>
    </row>
    <row r="76" spans="1:16" ht="18" customHeight="1">
      <c r="A76" s="33">
        <v>3211</v>
      </c>
      <c r="B76" s="34" t="s">
        <v>23</v>
      </c>
      <c r="C76" s="39">
        <v>129380</v>
      </c>
      <c r="D76" s="39">
        <f aca="true" t="shared" si="29" ref="D76:D139">E76-C76</f>
        <v>13413</v>
      </c>
      <c r="E76" s="39">
        <f t="shared" si="0"/>
        <v>142793</v>
      </c>
      <c r="F76" s="39">
        <v>35000</v>
      </c>
      <c r="G76" s="39"/>
      <c r="H76" s="39">
        <v>12263</v>
      </c>
      <c r="I76" s="39">
        <v>3033</v>
      </c>
      <c r="J76" s="39">
        <v>8508</v>
      </c>
      <c r="K76" s="39">
        <v>50052</v>
      </c>
      <c r="L76" s="39">
        <v>9021</v>
      </c>
      <c r="M76" s="39">
        <v>210</v>
      </c>
      <c r="N76" s="39">
        <v>24706</v>
      </c>
      <c r="O76" s="39"/>
      <c r="P76" s="39"/>
    </row>
    <row r="77" spans="1:16" ht="18" customHeight="1">
      <c r="A77" s="33">
        <v>3212</v>
      </c>
      <c r="B77" s="34" t="s">
        <v>24</v>
      </c>
      <c r="C77" s="39">
        <v>56092</v>
      </c>
      <c r="D77" s="39">
        <f t="shared" si="29"/>
        <v>2620</v>
      </c>
      <c r="E77" s="39">
        <f t="shared" si="0"/>
        <v>58712</v>
      </c>
      <c r="F77" s="39">
        <v>52628</v>
      </c>
      <c r="G77" s="40"/>
      <c r="H77" s="39">
        <v>519</v>
      </c>
      <c r="I77" s="39"/>
      <c r="J77" s="39">
        <v>885</v>
      </c>
      <c r="K77" s="39">
        <v>1424</v>
      </c>
      <c r="L77" s="39">
        <v>77</v>
      </c>
      <c r="M77" s="39">
        <v>833</v>
      </c>
      <c r="N77" s="39">
        <v>2346</v>
      </c>
      <c r="O77" s="40"/>
      <c r="P77" s="40"/>
    </row>
    <row r="78" spans="1:16" ht="18" customHeight="1">
      <c r="A78" s="35">
        <v>3213</v>
      </c>
      <c r="B78" s="36" t="s">
        <v>25</v>
      </c>
      <c r="C78" s="39">
        <v>47557</v>
      </c>
      <c r="D78" s="39">
        <f t="shared" si="29"/>
        <v>-16387</v>
      </c>
      <c r="E78" s="39">
        <f t="shared" si="0"/>
        <v>31170</v>
      </c>
      <c r="F78" s="39">
        <v>17700</v>
      </c>
      <c r="G78" s="39"/>
      <c r="H78" s="39">
        <v>2744</v>
      </c>
      <c r="I78" s="39">
        <v>1053</v>
      </c>
      <c r="J78" s="39">
        <v>1463</v>
      </c>
      <c r="K78" s="39">
        <v>5148</v>
      </c>
      <c r="L78" s="39"/>
      <c r="M78" s="39"/>
      <c r="N78" s="39">
        <v>3062</v>
      </c>
      <c r="O78" s="39"/>
      <c r="P78" s="39"/>
    </row>
    <row r="79" spans="1:16" ht="18" customHeight="1">
      <c r="A79" s="35">
        <v>3214</v>
      </c>
      <c r="B79" s="36" t="s">
        <v>26</v>
      </c>
      <c r="C79" s="39">
        <v>35187</v>
      </c>
      <c r="D79" s="39">
        <f t="shared" si="29"/>
        <v>10840</v>
      </c>
      <c r="E79" s="39">
        <f t="shared" si="0"/>
        <v>46027</v>
      </c>
      <c r="F79" s="39">
        <v>13700</v>
      </c>
      <c r="G79" s="39"/>
      <c r="H79" s="39">
        <v>17231</v>
      </c>
      <c r="I79" s="39">
        <v>1545</v>
      </c>
      <c r="J79" s="39">
        <v>2060</v>
      </c>
      <c r="K79" s="39">
        <v>10146</v>
      </c>
      <c r="L79" s="39">
        <v>481</v>
      </c>
      <c r="M79" s="39">
        <v>864</v>
      </c>
      <c r="N79" s="39"/>
      <c r="O79" s="39"/>
      <c r="P79" s="39"/>
    </row>
    <row r="80" spans="1:16" ht="18" customHeight="1">
      <c r="A80" s="21">
        <v>322</v>
      </c>
      <c r="B80" s="22" t="s">
        <v>27</v>
      </c>
      <c r="C80" s="23">
        <f>SUM(C81:C86)</f>
        <v>304012</v>
      </c>
      <c r="D80" s="23">
        <f t="shared" si="29"/>
        <v>-139567</v>
      </c>
      <c r="E80" s="23">
        <f t="shared" si="0"/>
        <v>164445</v>
      </c>
      <c r="F80" s="23">
        <f>SUM(F81:F86)</f>
        <v>89500</v>
      </c>
      <c r="G80" s="23">
        <f aca="true" t="shared" si="30" ref="G80:O80">SUM(G81:G86)</f>
        <v>0</v>
      </c>
      <c r="H80" s="23">
        <f t="shared" si="30"/>
        <v>3386</v>
      </c>
      <c r="I80" s="23">
        <f t="shared" si="30"/>
        <v>61558</v>
      </c>
      <c r="J80" s="23">
        <f t="shared" si="30"/>
        <v>638</v>
      </c>
      <c r="K80" s="23">
        <f t="shared" si="30"/>
        <v>4818</v>
      </c>
      <c r="L80" s="23">
        <f t="shared" si="30"/>
        <v>1082</v>
      </c>
      <c r="M80" s="23">
        <f>SUM(M81:M86)</f>
        <v>181</v>
      </c>
      <c r="N80" s="23">
        <f>SUM(N81:N86)</f>
        <v>3282</v>
      </c>
      <c r="O80" s="23">
        <f t="shared" si="30"/>
        <v>0</v>
      </c>
      <c r="P80" s="23">
        <f>E80/C80*100</f>
        <v>54.09161480467877</v>
      </c>
    </row>
    <row r="81" spans="1:16" ht="18" customHeight="1">
      <c r="A81" s="35">
        <v>3221</v>
      </c>
      <c r="B81" s="36" t="s">
        <v>28</v>
      </c>
      <c r="C81" s="39">
        <v>34859</v>
      </c>
      <c r="D81" s="39">
        <f t="shared" si="29"/>
        <v>13780</v>
      </c>
      <c r="E81" s="39">
        <f t="shared" si="0"/>
        <v>48639</v>
      </c>
      <c r="F81" s="39">
        <v>44000</v>
      </c>
      <c r="G81" s="39"/>
      <c r="H81" s="39">
        <v>272</v>
      </c>
      <c r="I81" s="39">
        <v>3313</v>
      </c>
      <c r="J81" s="39">
        <v>468</v>
      </c>
      <c r="K81" s="39">
        <v>327</v>
      </c>
      <c r="L81" s="39">
        <v>45</v>
      </c>
      <c r="M81" s="39">
        <v>126</v>
      </c>
      <c r="N81" s="39">
        <v>88</v>
      </c>
      <c r="O81" s="39"/>
      <c r="P81" s="39"/>
    </row>
    <row r="82" spans="1:16" ht="18" customHeight="1">
      <c r="A82" s="35">
        <v>3222</v>
      </c>
      <c r="B82" s="36" t="s">
        <v>29</v>
      </c>
      <c r="C82" s="39">
        <v>35077</v>
      </c>
      <c r="D82" s="39">
        <f t="shared" si="29"/>
        <v>-34266</v>
      </c>
      <c r="E82" s="39">
        <f t="shared" si="0"/>
        <v>811</v>
      </c>
      <c r="F82" s="39"/>
      <c r="G82" s="39"/>
      <c r="H82" s="39">
        <v>811</v>
      </c>
      <c r="I82" s="39"/>
      <c r="J82" s="39"/>
      <c r="K82" s="39"/>
      <c r="L82" s="39"/>
      <c r="M82" s="39"/>
      <c r="N82" s="39"/>
      <c r="O82" s="39"/>
      <c r="P82" s="39"/>
    </row>
    <row r="83" spans="1:16" ht="18" customHeight="1">
      <c r="A83" s="35">
        <v>3223</v>
      </c>
      <c r="B83" s="36" t="s">
        <v>30</v>
      </c>
      <c r="C83" s="39">
        <v>176491</v>
      </c>
      <c r="D83" s="39">
        <f t="shared" si="29"/>
        <v>-90687</v>
      </c>
      <c r="E83" s="39">
        <f t="shared" si="0"/>
        <v>85804</v>
      </c>
      <c r="F83" s="39">
        <v>25000</v>
      </c>
      <c r="G83" s="39"/>
      <c r="H83" s="39">
        <v>997</v>
      </c>
      <c r="I83" s="39">
        <v>58000</v>
      </c>
      <c r="J83" s="39"/>
      <c r="K83" s="39">
        <v>1752</v>
      </c>
      <c r="L83" s="39"/>
      <c r="M83" s="39">
        <v>55</v>
      </c>
      <c r="N83" s="39"/>
      <c r="O83" s="39"/>
      <c r="P83" s="39"/>
    </row>
    <row r="84" spans="1:16" ht="18" customHeight="1">
      <c r="A84" s="35">
        <v>3224</v>
      </c>
      <c r="B84" s="36" t="s">
        <v>31</v>
      </c>
      <c r="C84" s="39">
        <v>24206</v>
      </c>
      <c r="D84" s="39">
        <f t="shared" si="29"/>
        <v>-13251</v>
      </c>
      <c r="E84" s="39">
        <f t="shared" si="0"/>
        <v>10955</v>
      </c>
      <c r="F84" s="39">
        <v>7500</v>
      </c>
      <c r="G84" s="39"/>
      <c r="H84" s="39">
        <v>0</v>
      </c>
      <c r="I84" s="39">
        <v>91</v>
      </c>
      <c r="J84" s="39">
        <v>170</v>
      </c>
      <c r="K84" s="39"/>
      <c r="L84" s="39"/>
      <c r="M84" s="39"/>
      <c r="N84" s="39">
        <v>3194</v>
      </c>
      <c r="O84" s="39"/>
      <c r="P84" s="39"/>
    </row>
    <row r="85" spans="1:16" ht="18" customHeight="1">
      <c r="A85" s="35">
        <v>3225</v>
      </c>
      <c r="B85" s="36" t="s">
        <v>32</v>
      </c>
      <c r="C85" s="39">
        <v>31071</v>
      </c>
      <c r="D85" s="39">
        <f t="shared" si="29"/>
        <v>-13835</v>
      </c>
      <c r="E85" s="39">
        <f t="shared" si="0"/>
        <v>17236</v>
      </c>
      <c r="F85" s="39">
        <v>12000</v>
      </c>
      <c r="G85" s="39"/>
      <c r="H85" s="39">
        <v>1306</v>
      </c>
      <c r="I85" s="39">
        <v>154</v>
      </c>
      <c r="J85" s="39"/>
      <c r="K85" s="39">
        <v>2739</v>
      </c>
      <c r="L85" s="39">
        <v>1037</v>
      </c>
      <c r="M85" s="39"/>
      <c r="N85" s="39"/>
      <c r="O85" s="39"/>
      <c r="P85" s="39"/>
    </row>
    <row r="86" spans="1:16" ht="18" customHeight="1">
      <c r="A86" s="35">
        <v>3227</v>
      </c>
      <c r="B86" s="36" t="s">
        <v>33</v>
      </c>
      <c r="C86" s="39">
        <v>2308</v>
      </c>
      <c r="D86" s="39">
        <f t="shared" si="29"/>
        <v>-1308</v>
      </c>
      <c r="E86" s="39">
        <f aca="true" t="shared" si="31" ref="E86:E165">SUM(F86:O86)</f>
        <v>1000</v>
      </c>
      <c r="F86" s="39">
        <v>1000</v>
      </c>
      <c r="G86" s="39"/>
      <c r="H86" s="39">
        <v>0</v>
      </c>
      <c r="I86" s="39"/>
      <c r="J86" s="39"/>
      <c r="K86" s="39"/>
      <c r="L86" s="39"/>
      <c r="M86" s="39"/>
      <c r="N86" s="39"/>
      <c r="O86" s="39"/>
      <c r="P86" s="39"/>
    </row>
    <row r="87" spans="1:16" ht="18" customHeight="1">
      <c r="A87" s="21">
        <v>323</v>
      </c>
      <c r="B87" s="22" t="s">
        <v>34</v>
      </c>
      <c r="C87" s="23">
        <f>SUM(C88:C96)</f>
        <v>1267250</v>
      </c>
      <c r="D87" s="23">
        <f t="shared" si="29"/>
        <v>183413</v>
      </c>
      <c r="E87" s="23">
        <f t="shared" si="31"/>
        <v>1450663</v>
      </c>
      <c r="F87" s="23">
        <f>SUM(F88:F96)</f>
        <v>201812</v>
      </c>
      <c r="G87" s="23">
        <f aca="true" t="shared" si="32" ref="G87:O87">SUM(G88:G96)</f>
        <v>0</v>
      </c>
      <c r="H87" s="23">
        <f t="shared" si="32"/>
        <v>838722</v>
      </c>
      <c r="I87" s="23">
        <f t="shared" si="32"/>
        <v>187928</v>
      </c>
      <c r="J87" s="23">
        <f t="shared" si="32"/>
        <v>9257</v>
      </c>
      <c r="K87" s="23">
        <f t="shared" si="32"/>
        <v>70648</v>
      </c>
      <c r="L87" s="23">
        <f t="shared" si="32"/>
        <v>32839</v>
      </c>
      <c r="M87" s="23">
        <f>SUM(M88:M96)</f>
        <v>92482</v>
      </c>
      <c r="N87" s="23">
        <f>SUM(N88:N96)</f>
        <v>16975</v>
      </c>
      <c r="O87" s="23">
        <f t="shared" si="32"/>
        <v>0</v>
      </c>
      <c r="P87" s="23">
        <f>E87/C87*100</f>
        <v>114.4733083448412</v>
      </c>
    </row>
    <row r="88" spans="1:16" ht="18" customHeight="1">
      <c r="A88" s="35">
        <v>3231</v>
      </c>
      <c r="B88" s="36" t="s">
        <v>35</v>
      </c>
      <c r="C88" s="39">
        <v>10061</v>
      </c>
      <c r="D88" s="39">
        <f t="shared" si="29"/>
        <v>2747</v>
      </c>
      <c r="E88" s="39">
        <f t="shared" si="31"/>
        <v>12808</v>
      </c>
      <c r="F88" s="39">
        <v>9500</v>
      </c>
      <c r="G88" s="39"/>
      <c r="H88" s="39"/>
      <c r="I88" s="39">
        <v>1441</v>
      </c>
      <c r="J88" s="39">
        <v>88</v>
      </c>
      <c r="K88" s="39">
        <v>1300</v>
      </c>
      <c r="L88" s="39"/>
      <c r="M88" s="39"/>
      <c r="N88" s="39">
        <v>479</v>
      </c>
      <c r="O88" s="39"/>
      <c r="P88" s="39"/>
    </row>
    <row r="89" spans="1:16" ht="18" customHeight="1">
      <c r="A89" s="35">
        <v>3232</v>
      </c>
      <c r="B89" s="36" t="s">
        <v>36</v>
      </c>
      <c r="C89" s="39">
        <v>53183</v>
      </c>
      <c r="D89" s="39">
        <f t="shared" si="29"/>
        <v>49885</v>
      </c>
      <c r="E89" s="39">
        <f t="shared" si="31"/>
        <v>103068</v>
      </c>
      <c r="F89" s="39">
        <v>21000</v>
      </c>
      <c r="G89" s="39"/>
      <c r="H89" s="39"/>
      <c r="I89" s="39">
        <v>54032</v>
      </c>
      <c r="J89" s="39">
        <v>308</v>
      </c>
      <c r="K89" s="39">
        <v>23177</v>
      </c>
      <c r="L89" s="39"/>
      <c r="M89" s="39"/>
      <c r="N89" s="39">
        <v>4551</v>
      </c>
      <c r="O89" s="39"/>
      <c r="P89" s="39"/>
    </row>
    <row r="90" spans="1:16" ht="18" customHeight="1">
      <c r="A90" s="35">
        <v>3233</v>
      </c>
      <c r="B90" s="36" t="s">
        <v>37</v>
      </c>
      <c r="C90" s="39">
        <v>22765</v>
      </c>
      <c r="D90" s="39">
        <f t="shared" si="29"/>
        <v>-764</v>
      </c>
      <c r="E90" s="39">
        <f t="shared" si="31"/>
        <v>22001</v>
      </c>
      <c r="F90" s="39">
        <v>8500</v>
      </c>
      <c r="G90" s="39"/>
      <c r="H90" s="39">
        <v>2396</v>
      </c>
      <c r="I90" s="39">
        <v>5076</v>
      </c>
      <c r="J90" s="39"/>
      <c r="K90" s="39">
        <v>2828</v>
      </c>
      <c r="L90" s="39"/>
      <c r="M90" s="39">
        <v>470</v>
      </c>
      <c r="N90" s="39">
        <v>2731</v>
      </c>
      <c r="O90" s="39"/>
      <c r="P90" s="39"/>
    </row>
    <row r="91" spans="1:16" ht="18" customHeight="1">
      <c r="A91" s="35">
        <v>3234</v>
      </c>
      <c r="B91" s="36" t="s">
        <v>38</v>
      </c>
      <c r="C91" s="39">
        <v>25124</v>
      </c>
      <c r="D91" s="39">
        <f t="shared" si="29"/>
        <v>-8504</v>
      </c>
      <c r="E91" s="39">
        <f t="shared" si="31"/>
        <v>16620</v>
      </c>
      <c r="F91" s="39">
        <v>16000</v>
      </c>
      <c r="G91" s="39"/>
      <c r="H91" s="39">
        <v>620</v>
      </c>
      <c r="I91" s="39"/>
      <c r="J91" s="39"/>
      <c r="K91" s="39"/>
      <c r="L91" s="39"/>
      <c r="M91" s="39"/>
      <c r="N91" s="39"/>
      <c r="O91" s="39"/>
      <c r="P91" s="39"/>
    </row>
    <row r="92" spans="1:16" ht="18" customHeight="1">
      <c r="A92" s="35">
        <v>3235</v>
      </c>
      <c r="B92" s="36" t="s">
        <v>39</v>
      </c>
      <c r="C92" s="39">
        <v>42092</v>
      </c>
      <c r="D92" s="39">
        <f t="shared" si="29"/>
        <v>25925</v>
      </c>
      <c r="E92" s="39">
        <f t="shared" si="31"/>
        <v>68017</v>
      </c>
      <c r="F92" s="39">
        <v>26800</v>
      </c>
      <c r="G92" s="39"/>
      <c r="H92" s="39">
        <v>36477</v>
      </c>
      <c r="I92" s="39">
        <v>171</v>
      </c>
      <c r="J92" s="39">
        <v>1133</v>
      </c>
      <c r="K92" s="39">
        <v>3089</v>
      </c>
      <c r="L92" s="39"/>
      <c r="M92" s="39"/>
      <c r="N92" s="39">
        <v>347</v>
      </c>
      <c r="O92" s="39"/>
      <c r="P92" s="39"/>
    </row>
    <row r="93" spans="1:16" ht="18" customHeight="1">
      <c r="A93" s="35">
        <v>3236</v>
      </c>
      <c r="B93" s="36" t="s">
        <v>41</v>
      </c>
      <c r="C93" s="39">
        <v>28122</v>
      </c>
      <c r="D93" s="39">
        <f t="shared" si="29"/>
        <v>-23110</v>
      </c>
      <c r="E93" s="39">
        <f t="shared" si="31"/>
        <v>5012</v>
      </c>
      <c r="F93" s="39">
        <v>5012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8" customHeight="1">
      <c r="A94" s="35">
        <v>3237</v>
      </c>
      <c r="B94" s="36" t="s">
        <v>42</v>
      </c>
      <c r="C94" s="39">
        <v>987199</v>
      </c>
      <c r="D94" s="39">
        <f t="shared" si="29"/>
        <v>140649</v>
      </c>
      <c r="E94" s="39">
        <f t="shared" si="31"/>
        <v>1127848</v>
      </c>
      <c r="F94" s="39">
        <v>33000</v>
      </c>
      <c r="G94" s="39"/>
      <c r="H94" s="39">
        <v>793802</v>
      </c>
      <c r="I94" s="39">
        <v>126440</v>
      </c>
      <c r="J94" s="39">
        <v>3965</v>
      </c>
      <c r="K94" s="39">
        <v>37082</v>
      </c>
      <c r="L94" s="39">
        <v>32740</v>
      </c>
      <c r="M94" s="39">
        <v>91978</v>
      </c>
      <c r="N94" s="39">
        <v>8841</v>
      </c>
      <c r="O94" s="39"/>
      <c r="P94" s="39"/>
    </row>
    <row r="95" spans="1:16" ht="18" customHeight="1">
      <c r="A95" s="35">
        <v>3238</v>
      </c>
      <c r="B95" s="36" t="s">
        <v>43</v>
      </c>
      <c r="C95" s="39">
        <v>41743</v>
      </c>
      <c r="D95" s="39">
        <f t="shared" si="29"/>
        <v>24100</v>
      </c>
      <c r="E95" s="39">
        <f t="shared" si="31"/>
        <v>65843</v>
      </c>
      <c r="F95" s="39">
        <v>61000</v>
      </c>
      <c r="G95" s="39"/>
      <c r="H95" s="39">
        <v>1351</v>
      </c>
      <c r="I95" s="39"/>
      <c r="J95" s="39">
        <v>1375</v>
      </c>
      <c r="K95" s="39">
        <v>2117</v>
      </c>
      <c r="L95" s="39"/>
      <c r="M95" s="39"/>
      <c r="N95" s="39"/>
      <c r="O95" s="39"/>
      <c r="P95" s="39"/>
    </row>
    <row r="96" spans="1:16" ht="18" customHeight="1">
      <c r="A96" s="35">
        <v>3239</v>
      </c>
      <c r="B96" s="36" t="s">
        <v>44</v>
      </c>
      <c r="C96" s="39">
        <v>56961</v>
      </c>
      <c r="D96" s="39">
        <f t="shared" si="29"/>
        <v>-27515</v>
      </c>
      <c r="E96" s="39">
        <f t="shared" si="31"/>
        <v>29446</v>
      </c>
      <c r="F96" s="39">
        <v>21000</v>
      </c>
      <c r="G96" s="39"/>
      <c r="H96" s="39">
        <v>4076</v>
      </c>
      <c r="I96" s="39">
        <v>768</v>
      </c>
      <c r="J96" s="39">
        <v>2388</v>
      </c>
      <c r="K96" s="39">
        <v>1055</v>
      </c>
      <c r="L96" s="39">
        <v>99</v>
      </c>
      <c r="M96" s="39">
        <v>34</v>
      </c>
      <c r="N96" s="39">
        <v>26</v>
      </c>
      <c r="O96" s="39"/>
      <c r="P96" s="39"/>
    </row>
    <row r="97" spans="1:16" ht="18" customHeight="1">
      <c r="A97" s="21">
        <v>324</v>
      </c>
      <c r="B97" s="22" t="s">
        <v>9</v>
      </c>
      <c r="C97" s="23">
        <f>C98</f>
        <v>31694</v>
      </c>
      <c r="D97" s="23">
        <f t="shared" si="29"/>
        <v>4834</v>
      </c>
      <c r="E97" s="23">
        <f t="shared" si="31"/>
        <v>36528</v>
      </c>
      <c r="F97" s="23">
        <f>F98</f>
        <v>1300</v>
      </c>
      <c r="G97" s="23">
        <f aca="true" t="shared" si="33" ref="G97:O97">G98</f>
        <v>0</v>
      </c>
      <c r="H97" s="23">
        <f t="shared" si="33"/>
        <v>610</v>
      </c>
      <c r="I97" s="23">
        <f t="shared" si="33"/>
        <v>10076</v>
      </c>
      <c r="J97" s="23">
        <f t="shared" si="33"/>
        <v>0</v>
      </c>
      <c r="K97" s="23">
        <f t="shared" si="33"/>
        <v>19455</v>
      </c>
      <c r="L97" s="23">
        <f t="shared" si="33"/>
        <v>4926</v>
      </c>
      <c r="M97" s="23">
        <f t="shared" si="33"/>
        <v>117</v>
      </c>
      <c r="N97" s="23">
        <f t="shared" si="33"/>
        <v>44</v>
      </c>
      <c r="O97" s="23">
        <f t="shared" si="33"/>
        <v>0</v>
      </c>
      <c r="P97" s="23">
        <f>E97/C97*100</f>
        <v>115.25209818893165</v>
      </c>
    </row>
    <row r="98" spans="1:16" ht="18" customHeight="1">
      <c r="A98" s="35">
        <v>3241</v>
      </c>
      <c r="B98" s="36" t="s">
        <v>9</v>
      </c>
      <c r="C98" s="39">
        <v>31694</v>
      </c>
      <c r="D98" s="39">
        <f t="shared" si="29"/>
        <v>4834</v>
      </c>
      <c r="E98" s="39">
        <f t="shared" si="31"/>
        <v>36528</v>
      </c>
      <c r="F98" s="39">
        <v>1300</v>
      </c>
      <c r="G98" s="39"/>
      <c r="H98" s="39">
        <v>610</v>
      </c>
      <c r="I98" s="39">
        <v>10076</v>
      </c>
      <c r="J98" s="39"/>
      <c r="K98" s="39">
        <v>19455</v>
      </c>
      <c r="L98" s="39">
        <v>4926</v>
      </c>
      <c r="M98" s="39">
        <v>117</v>
      </c>
      <c r="N98" s="39">
        <v>44</v>
      </c>
      <c r="O98" s="39"/>
      <c r="P98" s="39"/>
    </row>
    <row r="99" spans="1:16" ht="18" customHeight="1">
      <c r="A99" s="21">
        <v>329</v>
      </c>
      <c r="B99" s="22" t="s">
        <v>45</v>
      </c>
      <c r="C99" s="23">
        <f>SUM(C100:C106)</f>
        <v>61205</v>
      </c>
      <c r="D99" s="23">
        <f t="shared" si="29"/>
        <v>57774</v>
      </c>
      <c r="E99" s="23">
        <f t="shared" si="31"/>
        <v>118979</v>
      </c>
      <c r="F99" s="23">
        <f>SUM(F100:F106)</f>
        <v>21457</v>
      </c>
      <c r="G99" s="23">
        <f aca="true" t="shared" si="34" ref="G99:O99">SUM(G100:G106)</f>
        <v>0</v>
      </c>
      <c r="H99" s="23">
        <f t="shared" si="34"/>
        <v>18702</v>
      </c>
      <c r="I99" s="23">
        <f t="shared" si="34"/>
        <v>48545</v>
      </c>
      <c r="J99" s="23">
        <f t="shared" si="34"/>
        <v>1222</v>
      </c>
      <c r="K99" s="23">
        <f t="shared" si="34"/>
        <v>4131</v>
      </c>
      <c r="L99" s="23">
        <f t="shared" si="34"/>
        <v>3644</v>
      </c>
      <c r="M99" s="23">
        <f>SUM(M100:M106)</f>
        <v>10007</v>
      </c>
      <c r="N99" s="23">
        <f>SUM(N100:N106)</f>
        <v>11271</v>
      </c>
      <c r="O99" s="23">
        <f t="shared" si="34"/>
        <v>0</v>
      </c>
      <c r="P99" s="23">
        <f>E99/C99*100</f>
        <v>194.3942488358794</v>
      </c>
    </row>
    <row r="100" spans="1:16" ht="18" customHeight="1">
      <c r="A100" s="35">
        <v>3291</v>
      </c>
      <c r="B100" s="36" t="s">
        <v>46</v>
      </c>
      <c r="C100" s="39"/>
      <c r="D100" s="39">
        <f t="shared" si="29"/>
        <v>0</v>
      </c>
      <c r="E100" s="39">
        <f t="shared" si="31"/>
        <v>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8" customHeight="1">
      <c r="A101" s="35">
        <v>3292</v>
      </c>
      <c r="B101" s="36" t="s">
        <v>47</v>
      </c>
      <c r="C101" s="39">
        <v>1859</v>
      </c>
      <c r="D101" s="39">
        <f t="shared" si="29"/>
        <v>5992</v>
      </c>
      <c r="E101" s="39">
        <f t="shared" si="31"/>
        <v>7851</v>
      </c>
      <c r="F101" s="39">
        <v>300</v>
      </c>
      <c r="G101" s="39"/>
      <c r="H101" s="39"/>
      <c r="I101" s="39">
        <v>7313</v>
      </c>
      <c r="J101" s="39"/>
      <c r="K101" s="39"/>
      <c r="L101" s="39"/>
      <c r="M101" s="39"/>
      <c r="N101" s="39">
        <v>238</v>
      </c>
      <c r="O101" s="39"/>
      <c r="P101" s="39"/>
    </row>
    <row r="102" spans="1:16" ht="18" customHeight="1">
      <c r="A102" s="35">
        <v>3293</v>
      </c>
      <c r="B102" s="36" t="s">
        <v>48</v>
      </c>
      <c r="C102" s="39">
        <v>20008</v>
      </c>
      <c r="D102" s="39">
        <f t="shared" si="29"/>
        <v>28525</v>
      </c>
      <c r="E102" s="39">
        <f t="shared" si="31"/>
        <v>48533</v>
      </c>
      <c r="F102" s="39">
        <v>3500</v>
      </c>
      <c r="G102" s="39"/>
      <c r="H102" s="39">
        <v>14728</v>
      </c>
      <c r="I102" s="39">
        <v>1835</v>
      </c>
      <c r="J102" s="39">
        <v>1167</v>
      </c>
      <c r="K102" s="39">
        <v>3638</v>
      </c>
      <c r="L102" s="39">
        <v>3644</v>
      </c>
      <c r="M102" s="39">
        <v>10007</v>
      </c>
      <c r="N102" s="39">
        <v>10014</v>
      </c>
      <c r="O102" s="39"/>
      <c r="P102" s="39"/>
    </row>
    <row r="103" spans="1:16" ht="18" customHeight="1">
      <c r="A103" s="35">
        <v>3294</v>
      </c>
      <c r="B103" s="36" t="s">
        <v>49</v>
      </c>
      <c r="C103" s="39">
        <v>16597</v>
      </c>
      <c r="D103" s="39">
        <f t="shared" si="29"/>
        <v>-7058</v>
      </c>
      <c r="E103" s="39">
        <f t="shared" si="31"/>
        <v>9539</v>
      </c>
      <c r="F103" s="39">
        <v>4200</v>
      </c>
      <c r="G103" s="39"/>
      <c r="H103" s="39">
        <v>3132</v>
      </c>
      <c r="I103" s="39">
        <v>1790</v>
      </c>
      <c r="J103" s="39">
        <v>55</v>
      </c>
      <c r="K103" s="39">
        <v>362</v>
      </c>
      <c r="L103" s="39"/>
      <c r="M103" s="39"/>
      <c r="N103" s="39"/>
      <c r="O103" s="39"/>
      <c r="P103" s="39"/>
    </row>
    <row r="104" spans="1:16" ht="18" customHeight="1">
      <c r="A104" s="35">
        <v>3295</v>
      </c>
      <c r="B104" s="36" t="s">
        <v>50</v>
      </c>
      <c r="C104" s="39">
        <v>9426</v>
      </c>
      <c r="D104" s="39">
        <f t="shared" si="29"/>
        <v>-2370</v>
      </c>
      <c r="E104" s="39">
        <f t="shared" si="31"/>
        <v>7056</v>
      </c>
      <c r="F104" s="39">
        <v>6692</v>
      </c>
      <c r="G104" s="39"/>
      <c r="H104" s="39">
        <v>306</v>
      </c>
      <c r="I104" s="39"/>
      <c r="J104" s="39"/>
      <c r="K104" s="39">
        <v>58</v>
      </c>
      <c r="L104" s="39"/>
      <c r="M104" s="39"/>
      <c r="N104" s="39"/>
      <c r="O104" s="39"/>
      <c r="P104" s="39"/>
    </row>
    <row r="105" spans="1:16" ht="18" customHeight="1">
      <c r="A105" s="35">
        <v>3296</v>
      </c>
      <c r="B105" s="36" t="s">
        <v>51</v>
      </c>
      <c r="C105" s="39">
        <v>2265</v>
      </c>
      <c r="D105" s="39">
        <f t="shared" si="29"/>
        <v>0</v>
      </c>
      <c r="E105" s="39">
        <f t="shared" si="31"/>
        <v>2265</v>
      </c>
      <c r="F105" s="39">
        <v>2265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18" customHeight="1">
      <c r="A106" s="35">
        <v>3299</v>
      </c>
      <c r="B106" s="36" t="s">
        <v>45</v>
      </c>
      <c r="C106" s="39">
        <v>11050</v>
      </c>
      <c r="D106" s="39">
        <f t="shared" si="29"/>
        <v>32685</v>
      </c>
      <c r="E106" s="39">
        <f t="shared" si="31"/>
        <v>43735</v>
      </c>
      <c r="F106" s="39">
        <v>4500</v>
      </c>
      <c r="G106" s="39"/>
      <c r="H106" s="39">
        <v>536</v>
      </c>
      <c r="I106" s="39">
        <v>37607</v>
      </c>
      <c r="J106" s="39"/>
      <c r="K106" s="39">
        <v>73</v>
      </c>
      <c r="L106" s="39"/>
      <c r="M106" s="39"/>
      <c r="N106" s="39">
        <v>1019</v>
      </c>
      <c r="O106" s="39"/>
      <c r="P106" s="39"/>
    </row>
    <row r="107" spans="1:16" ht="18" customHeight="1">
      <c r="A107" s="18">
        <v>34</v>
      </c>
      <c r="B107" s="19" t="s">
        <v>52</v>
      </c>
      <c r="C107" s="26">
        <f>C108+C110</f>
        <v>7259</v>
      </c>
      <c r="D107" s="26">
        <f t="shared" si="29"/>
        <v>15721</v>
      </c>
      <c r="E107" s="26">
        <f t="shared" si="31"/>
        <v>22980</v>
      </c>
      <c r="F107" s="26">
        <f>F108+F110</f>
        <v>5530</v>
      </c>
      <c r="G107" s="26">
        <f aca="true" t="shared" si="35" ref="G107:O107">G108+G110</f>
        <v>0</v>
      </c>
      <c r="H107" s="26">
        <f t="shared" si="35"/>
        <v>17301</v>
      </c>
      <c r="I107" s="26">
        <f t="shared" si="35"/>
        <v>0</v>
      </c>
      <c r="J107" s="26">
        <f t="shared" si="35"/>
        <v>0</v>
      </c>
      <c r="K107" s="26">
        <f t="shared" si="35"/>
        <v>138</v>
      </c>
      <c r="L107" s="26">
        <f t="shared" si="35"/>
        <v>0</v>
      </c>
      <c r="M107" s="26">
        <f t="shared" si="35"/>
        <v>0</v>
      </c>
      <c r="N107" s="26">
        <f t="shared" si="35"/>
        <v>11</v>
      </c>
      <c r="O107" s="26">
        <f t="shared" si="35"/>
        <v>0</v>
      </c>
      <c r="P107" s="26">
        <f>E107/C107*100</f>
        <v>316.5725306516049</v>
      </c>
    </row>
    <row r="108" spans="1:16" ht="18" customHeight="1">
      <c r="A108" s="21">
        <v>342</v>
      </c>
      <c r="B108" s="48" t="s">
        <v>158</v>
      </c>
      <c r="C108" s="23">
        <f>C109</f>
        <v>0</v>
      </c>
      <c r="D108" s="23">
        <f t="shared" si="29"/>
        <v>0</v>
      </c>
      <c r="E108" s="23">
        <f t="shared" si="31"/>
        <v>0</v>
      </c>
      <c r="F108" s="23">
        <f>F109</f>
        <v>0</v>
      </c>
      <c r="G108" s="23">
        <f aca="true" t="shared" si="36" ref="G108:O108">G109</f>
        <v>0</v>
      </c>
      <c r="H108" s="23">
        <f t="shared" si="36"/>
        <v>0</v>
      </c>
      <c r="I108" s="23">
        <f t="shared" si="36"/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 t="shared" si="36"/>
        <v>0</v>
      </c>
      <c r="O108" s="23">
        <f t="shared" si="36"/>
        <v>0</v>
      </c>
      <c r="P108" s="23" t="e">
        <f>E108/C108*100</f>
        <v>#DIV/0!</v>
      </c>
    </row>
    <row r="109" spans="1:16" s="46" customFormat="1" ht="18" customHeight="1">
      <c r="A109" s="24">
        <v>3423</v>
      </c>
      <c r="B109" s="49" t="s">
        <v>159</v>
      </c>
      <c r="C109" s="45"/>
      <c r="D109" s="45">
        <f t="shared" si="29"/>
        <v>0</v>
      </c>
      <c r="E109" s="45">
        <f t="shared" si="31"/>
        <v>0</v>
      </c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6" ht="18" customHeight="1">
      <c r="A110" s="21">
        <v>343</v>
      </c>
      <c r="B110" s="22" t="s">
        <v>4</v>
      </c>
      <c r="C110" s="23">
        <f>SUM(C111:C114)</f>
        <v>7259</v>
      </c>
      <c r="D110" s="23">
        <f t="shared" si="29"/>
        <v>15721</v>
      </c>
      <c r="E110" s="23">
        <f t="shared" si="31"/>
        <v>22980</v>
      </c>
      <c r="F110" s="23">
        <f>SUM(F111:F114)</f>
        <v>5530</v>
      </c>
      <c r="G110" s="23">
        <f aca="true" t="shared" si="37" ref="G110:O110">SUM(G111:G114)</f>
        <v>0</v>
      </c>
      <c r="H110" s="23">
        <f t="shared" si="37"/>
        <v>17301</v>
      </c>
      <c r="I110" s="23">
        <f t="shared" si="37"/>
        <v>0</v>
      </c>
      <c r="J110" s="23">
        <f t="shared" si="37"/>
        <v>0</v>
      </c>
      <c r="K110" s="23">
        <f t="shared" si="37"/>
        <v>138</v>
      </c>
      <c r="L110" s="23">
        <f t="shared" si="37"/>
        <v>0</v>
      </c>
      <c r="M110" s="23">
        <f t="shared" si="37"/>
        <v>0</v>
      </c>
      <c r="N110" s="23">
        <f t="shared" si="37"/>
        <v>11</v>
      </c>
      <c r="O110" s="23">
        <f t="shared" si="37"/>
        <v>0</v>
      </c>
      <c r="P110" s="23">
        <f>E110/C110*100</f>
        <v>316.5725306516049</v>
      </c>
    </row>
    <row r="111" spans="1:16" ht="18" customHeight="1">
      <c r="A111" s="35">
        <v>3431</v>
      </c>
      <c r="B111" s="36" t="s">
        <v>53</v>
      </c>
      <c r="C111" s="39">
        <v>4409</v>
      </c>
      <c r="D111" s="39">
        <f t="shared" si="29"/>
        <v>-793</v>
      </c>
      <c r="E111" s="39">
        <f t="shared" si="31"/>
        <v>3616</v>
      </c>
      <c r="F111" s="39">
        <v>3200</v>
      </c>
      <c r="G111" s="39"/>
      <c r="H111" s="39">
        <v>287</v>
      </c>
      <c r="I111" s="39"/>
      <c r="J111" s="39"/>
      <c r="K111" s="39">
        <v>118</v>
      </c>
      <c r="L111" s="39"/>
      <c r="M111" s="39"/>
      <c r="N111" s="39">
        <v>11</v>
      </c>
      <c r="O111" s="39"/>
      <c r="P111" s="39"/>
    </row>
    <row r="112" spans="1:16" ht="18" customHeight="1">
      <c r="A112" s="35">
        <v>3432</v>
      </c>
      <c r="B112" s="36" t="s">
        <v>54</v>
      </c>
      <c r="C112" s="39">
        <v>530</v>
      </c>
      <c r="D112" s="39">
        <f t="shared" si="29"/>
        <v>-376</v>
      </c>
      <c r="E112" s="39">
        <f t="shared" si="31"/>
        <v>154</v>
      </c>
      <c r="F112" s="39">
        <v>120</v>
      </c>
      <c r="G112" s="39"/>
      <c r="H112" s="39">
        <v>14</v>
      </c>
      <c r="I112" s="39"/>
      <c r="J112" s="39"/>
      <c r="K112" s="39">
        <v>20</v>
      </c>
      <c r="L112" s="39"/>
      <c r="M112" s="39"/>
      <c r="N112" s="39"/>
      <c r="O112" s="39"/>
      <c r="P112" s="39"/>
    </row>
    <row r="113" spans="1:16" ht="18" customHeight="1">
      <c r="A113" s="35">
        <v>3433</v>
      </c>
      <c r="B113" s="36" t="s">
        <v>55</v>
      </c>
      <c r="C113" s="39">
        <v>2320</v>
      </c>
      <c r="D113" s="39">
        <f t="shared" si="29"/>
        <v>16890</v>
      </c>
      <c r="E113" s="39">
        <f t="shared" si="31"/>
        <v>19210</v>
      </c>
      <c r="F113" s="39">
        <v>2210</v>
      </c>
      <c r="G113" s="39"/>
      <c r="H113" s="39">
        <v>17000</v>
      </c>
      <c r="I113" s="39"/>
      <c r="J113" s="39"/>
      <c r="K113" s="39"/>
      <c r="L113" s="39"/>
      <c r="M113" s="39"/>
      <c r="N113" s="39"/>
      <c r="O113" s="39"/>
      <c r="P113" s="39"/>
    </row>
    <row r="114" spans="1:16" ht="18" customHeight="1">
      <c r="A114" s="35">
        <v>3434</v>
      </c>
      <c r="B114" s="52" t="s">
        <v>148</v>
      </c>
      <c r="C114" s="39"/>
      <c r="D114" s="39">
        <f t="shared" si="29"/>
        <v>0</v>
      </c>
      <c r="E114" s="39">
        <f t="shared" si="31"/>
        <v>0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8" customHeight="1">
      <c r="A115" s="18">
        <v>35</v>
      </c>
      <c r="B115" s="51" t="s">
        <v>160</v>
      </c>
      <c r="C115" s="26">
        <f>C116</f>
        <v>0</v>
      </c>
      <c r="D115" s="26">
        <f t="shared" si="29"/>
        <v>114000</v>
      </c>
      <c r="E115" s="26">
        <f t="shared" si="31"/>
        <v>114000</v>
      </c>
      <c r="F115" s="26">
        <f>F116</f>
        <v>0</v>
      </c>
      <c r="G115" s="26">
        <f aca="true" t="shared" si="38" ref="G115:O116">G116</f>
        <v>0</v>
      </c>
      <c r="H115" s="26">
        <f t="shared" si="38"/>
        <v>0</v>
      </c>
      <c r="I115" s="26">
        <f t="shared" si="38"/>
        <v>0</v>
      </c>
      <c r="J115" s="26">
        <f t="shared" si="38"/>
        <v>0</v>
      </c>
      <c r="K115" s="26">
        <f t="shared" si="38"/>
        <v>0</v>
      </c>
      <c r="L115" s="26">
        <f t="shared" si="38"/>
        <v>0</v>
      </c>
      <c r="M115" s="26">
        <f t="shared" si="38"/>
        <v>114000</v>
      </c>
      <c r="N115" s="26">
        <f t="shared" si="38"/>
        <v>0</v>
      </c>
      <c r="O115" s="26">
        <f t="shared" si="38"/>
        <v>0</v>
      </c>
      <c r="P115" s="26" t="e">
        <f>E115/C115*100</f>
        <v>#DIV/0!</v>
      </c>
    </row>
    <row r="116" spans="1:16" ht="18" customHeight="1">
      <c r="A116" s="21">
        <v>353</v>
      </c>
      <c r="B116" s="48" t="s">
        <v>161</v>
      </c>
      <c r="C116" s="23">
        <f>C117</f>
        <v>0</v>
      </c>
      <c r="D116" s="23">
        <f t="shared" si="29"/>
        <v>114000</v>
      </c>
      <c r="E116" s="23">
        <f t="shared" si="31"/>
        <v>114000</v>
      </c>
      <c r="F116" s="23">
        <f>F117</f>
        <v>0</v>
      </c>
      <c r="G116" s="23">
        <f t="shared" si="38"/>
        <v>0</v>
      </c>
      <c r="H116" s="23">
        <f t="shared" si="38"/>
        <v>0</v>
      </c>
      <c r="I116" s="23">
        <f t="shared" si="38"/>
        <v>0</v>
      </c>
      <c r="J116" s="23">
        <f t="shared" si="38"/>
        <v>0</v>
      </c>
      <c r="K116" s="23">
        <f t="shared" si="38"/>
        <v>0</v>
      </c>
      <c r="L116" s="23">
        <f t="shared" si="38"/>
        <v>0</v>
      </c>
      <c r="M116" s="23">
        <f t="shared" si="38"/>
        <v>114000</v>
      </c>
      <c r="N116" s="23">
        <f t="shared" si="38"/>
        <v>0</v>
      </c>
      <c r="O116" s="23">
        <f t="shared" si="38"/>
        <v>0</v>
      </c>
      <c r="P116" s="23" t="e">
        <f>E116/C116*100</f>
        <v>#DIV/0!</v>
      </c>
    </row>
    <row r="117" spans="1:16" s="46" customFormat="1" ht="18" customHeight="1">
      <c r="A117" s="24">
        <v>3531</v>
      </c>
      <c r="B117" s="49" t="s">
        <v>161</v>
      </c>
      <c r="C117" s="45"/>
      <c r="D117" s="45">
        <f t="shared" si="29"/>
        <v>114000</v>
      </c>
      <c r="E117" s="45">
        <f t="shared" si="31"/>
        <v>114000</v>
      </c>
      <c r="F117" s="45"/>
      <c r="G117" s="45"/>
      <c r="H117" s="45"/>
      <c r="I117" s="45"/>
      <c r="J117" s="45"/>
      <c r="K117" s="45"/>
      <c r="L117" s="45"/>
      <c r="M117" s="45">
        <v>114000</v>
      </c>
      <c r="N117" s="45"/>
      <c r="O117" s="45"/>
      <c r="P117" s="45"/>
    </row>
    <row r="118" spans="1:16" ht="18" customHeight="1">
      <c r="A118" s="18">
        <v>36</v>
      </c>
      <c r="B118" s="51" t="s">
        <v>162</v>
      </c>
      <c r="C118" s="26">
        <f>C119+C121+C123</f>
        <v>132500</v>
      </c>
      <c r="D118" s="26">
        <f t="shared" si="29"/>
        <v>162276</v>
      </c>
      <c r="E118" s="26">
        <f t="shared" si="31"/>
        <v>294776</v>
      </c>
      <c r="F118" s="26">
        <f aca="true" t="shared" si="39" ref="F118:O118">F121+F123</f>
        <v>0</v>
      </c>
      <c r="G118" s="26">
        <f t="shared" si="39"/>
        <v>0</v>
      </c>
      <c r="H118" s="26">
        <f t="shared" si="39"/>
        <v>0</v>
      </c>
      <c r="I118" s="26">
        <f t="shared" si="39"/>
        <v>0</v>
      </c>
      <c r="J118" s="26">
        <f t="shared" si="39"/>
        <v>0</v>
      </c>
      <c r="K118" s="26">
        <f t="shared" si="39"/>
        <v>3705</v>
      </c>
      <c r="L118" s="26">
        <f t="shared" si="39"/>
        <v>4362</v>
      </c>
      <c r="M118" s="26">
        <f t="shared" si="39"/>
        <v>286709</v>
      </c>
      <c r="N118" s="26">
        <f t="shared" si="39"/>
        <v>0</v>
      </c>
      <c r="O118" s="26">
        <f t="shared" si="39"/>
        <v>0</v>
      </c>
      <c r="P118" s="26">
        <f>E118/C118*100</f>
        <v>222.47245283018867</v>
      </c>
    </row>
    <row r="119" spans="1:16" ht="18" customHeight="1">
      <c r="A119" s="53">
        <v>363</v>
      </c>
      <c r="B119" s="54" t="s">
        <v>168</v>
      </c>
      <c r="C119" s="55">
        <f>C120</f>
        <v>0</v>
      </c>
      <c r="D119" s="55">
        <f t="shared" si="29"/>
        <v>770</v>
      </c>
      <c r="E119" s="55">
        <f t="shared" si="31"/>
        <v>770</v>
      </c>
      <c r="F119" s="55">
        <f>F120</f>
        <v>0</v>
      </c>
      <c r="G119" s="55">
        <f aca="true" t="shared" si="40" ref="G119:O119">G120</f>
        <v>0</v>
      </c>
      <c r="H119" s="55">
        <f t="shared" si="40"/>
        <v>770</v>
      </c>
      <c r="I119" s="55">
        <f t="shared" si="40"/>
        <v>0</v>
      </c>
      <c r="J119" s="55">
        <f t="shared" si="40"/>
        <v>0</v>
      </c>
      <c r="K119" s="55">
        <f t="shared" si="40"/>
        <v>0</v>
      </c>
      <c r="L119" s="55">
        <f t="shared" si="40"/>
        <v>0</v>
      </c>
      <c r="M119" s="55">
        <f t="shared" si="40"/>
        <v>0</v>
      </c>
      <c r="N119" s="55">
        <f t="shared" si="40"/>
        <v>0</v>
      </c>
      <c r="O119" s="55">
        <f t="shared" si="40"/>
        <v>0</v>
      </c>
      <c r="P119" s="55" t="e">
        <f>E119/C119*100</f>
        <v>#DIV/0!</v>
      </c>
    </row>
    <row r="120" spans="1:16" ht="18" customHeight="1">
      <c r="A120" s="24">
        <v>3631</v>
      </c>
      <c r="B120" s="49" t="s">
        <v>168</v>
      </c>
      <c r="C120" s="45"/>
      <c r="D120" s="45">
        <f t="shared" si="29"/>
        <v>770</v>
      </c>
      <c r="E120" s="45">
        <f t="shared" si="31"/>
        <v>770</v>
      </c>
      <c r="F120" s="45"/>
      <c r="G120" s="45"/>
      <c r="H120" s="45">
        <v>770</v>
      </c>
      <c r="I120" s="45"/>
      <c r="J120" s="45"/>
      <c r="K120" s="45"/>
      <c r="L120" s="45"/>
      <c r="M120" s="45"/>
      <c r="N120" s="45"/>
      <c r="O120" s="45"/>
      <c r="P120" s="45"/>
    </row>
    <row r="121" spans="1:16" ht="18" customHeight="1">
      <c r="A121" s="21">
        <v>368</v>
      </c>
      <c r="B121" s="48" t="s">
        <v>98</v>
      </c>
      <c r="C121" s="23">
        <f>C122</f>
        <v>58340</v>
      </c>
      <c r="D121" s="23">
        <f t="shared" si="29"/>
        <v>-53978</v>
      </c>
      <c r="E121" s="23">
        <f>SUM(F121:O121)</f>
        <v>4362</v>
      </c>
      <c r="F121" s="23">
        <f aca="true" t="shared" si="41" ref="F121:O121">F122</f>
        <v>0</v>
      </c>
      <c r="G121" s="23">
        <f t="shared" si="41"/>
        <v>0</v>
      </c>
      <c r="H121" s="23">
        <f t="shared" si="41"/>
        <v>0</v>
      </c>
      <c r="I121" s="23">
        <f t="shared" si="41"/>
        <v>0</v>
      </c>
      <c r="J121" s="23">
        <f t="shared" si="41"/>
        <v>0</v>
      </c>
      <c r="K121" s="23">
        <f t="shared" si="41"/>
        <v>0</v>
      </c>
      <c r="L121" s="23">
        <f t="shared" si="41"/>
        <v>4362</v>
      </c>
      <c r="M121" s="23">
        <f t="shared" si="41"/>
        <v>0</v>
      </c>
      <c r="N121" s="23">
        <f t="shared" si="41"/>
        <v>0</v>
      </c>
      <c r="O121" s="23">
        <f t="shared" si="41"/>
        <v>0</v>
      </c>
      <c r="P121" s="23">
        <f>E121/C121*100</f>
        <v>7.476859787452862</v>
      </c>
    </row>
    <row r="122" spans="1:16" s="46" customFormat="1" ht="18" customHeight="1">
      <c r="A122" s="24">
        <v>3681</v>
      </c>
      <c r="B122" s="49" t="s">
        <v>163</v>
      </c>
      <c r="C122" s="45">
        <v>58340</v>
      </c>
      <c r="D122" s="45">
        <f t="shared" si="29"/>
        <v>-53978</v>
      </c>
      <c r="E122" s="45">
        <f t="shared" si="31"/>
        <v>4362</v>
      </c>
      <c r="F122" s="45"/>
      <c r="G122" s="45"/>
      <c r="H122" s="45"/>
      <c r="I122" s="45"/>
      <c r="J122" s="45"/>
      <c r="K122" s="45"/>
      <c r="L122" s="45">
        <v>4362</v>
      </c>
      <c r="M122" s="45"/>
      <c r="N122" s="45"/>
      <c r="O122" s="45"/>
      <c r="P122" s="45"/>
    </row>
    <row r="123" spans="1:16" ht="18" customHeight="1">
      <c r="A123" s="21">
        <v>369</v>
      </c>
      <c r="B123" s="48" t="s">
        <v>8</v>
      </c>
      <c r="C123" s="23">
        <f>C124</f>
        <v>74160</v>
      </c>
      <c r="D123" s="23">
        <f t="shared" si="29"/>
        <v>216254</v>
      </c>
      <c r="E123" s="23">
        <f>SUM(F123:O123)</f>
        <v>290414</v>
      </c>
      <c r="F123" s="23">
        <f>F124</f>
        <v>0</v>
      </c>
      <c r="G123" s="23">
        <f aca="true" t="shared" si="42" ref="G123:O123">G124</f>
        <v>0</v>
      </c>
      <c r="H123" s="23">
        <f t="shared" si="42"/>
        <v>0</v>
      </c>
      <c r="I123" s="23">
        <f t="shared" si="42"/>
        <v>0</v>
      </c>
      <c r="J123" s="23">
        <f t="shared" si="42"/>
        <v>0</v>
      </c>
      <c r="K123" s="23">
        <f>K124</f>
        <v>3705</v>
      </c>
      <c r="L123" s="23">
        <f t="shared" si="42"/>
        <v>0</v>
      </c>
      <c r="M123" s="23">
        <f t="shared" si="42"/>
        <v>286709</v>
      </c>
      <c r="N123" s="23">
        <f t="shared" si="42"/>
        <v>0</v>
      </c>
      <c r="O123" s="23">
        <f t="shared" si="42"/>
        <v>0</v>
      </c>
      <c r="P123" s="23">
        <f>E123/C123*100</f>
        <v>391.6046386192017</v>
      </c>
    </row>
    <row r="124" spans="1:16" s="46" customFormat="1" ht="18" customHeight="1">
      <c r="A124" s="24">
        <v>3693</v>
      </c>
      <c r="B124" s="49" t="s">
        <v>103</v>
      </c>
      <c r="C124" s="45">
        <v>74160</v>
      </c>
      <c r="D124" s="45">
        <f t="shared" si="29"/>
        <v>216254</v>
      </c>
      <c r="E124" s="45">
        <f t="shared" si="31"/>
        <v>290414</v>
      </c>
      <c r="F124" s="45"/>
      <c r="G124" s="45"/>
      <c r="H124" s="45"/>
      <c r="I124" s="45"/>
      <c r="J124" s="45"/>
      <c r="K124" s="45">
        <v>3705</v>
      </c>
      <c r="L124" s="45"/>
      <c r="M124" s="45">
        <v>286709</v>
      </c>
      <c r="N124" s="45"/>
      <c r="O124" s="45"/>
      <c r="P124" s="45"/>
    </row>
    <row r="125" spans="1:16" ht="18" customHeight="1">
      <c r="A125" s="18">
        <v>37</v>
      </c>
      <c r="B125" s="19" t="s">
        <v>56</v>
      </c>
      <c r="C125" s="26">
        <f>C126+C128</f>
        <v>6532</v>
      </c>
      <c r="D125" s="26">
        <f t="shared" si="29"/>
        <v>4489</v>
      </c>
      <c r="E125" s="26">
        <f t="shared" si="31"/>
        <v>11021</v>
      </c>
      <c r="F125" s="26">
        <f>F126+F128</f>
        <v>0</v>
      </c>
      <c r="G125" s="26">
        <f aca="true" t="shared" si="43" ref="G125:O125">G126+G128</f>
        <v>0</v>
      </c>
      <c r="H125" s="26">
        <f t="shared" si="43"/>
        <v>509</v>
      </c>
      <c r="I125" s="26">
        <f t="shared" si="43"/>
        <v>5840</v>
      </c>
      <c r="J125" s="26">
        <f t="shared" si="43"/>
        <v>0</v>
      </c>
      <c r="K125" s="26">
        <f t="shared" si="43"/>
        <v>4672</v>
      </c>
      <c r="L125" s="26">
        <f t="shared" si="43"/>
        <v>0</v>
      </c>
      <c r="M125" s="26">
        <f>M126+M128</f>
        <v>0</v>
      </c>
      <c r="N125" s="26">
        <f>N126+N128</f>
        <v>0</v>
      </c>
      <c r="O125" s="26">
        <f t="shared" si="43"/>
        <v>0</v>
      </c>
      <c r="P125" s="26">
        <f>E125/C125*100</f>
        <v>168.72320881812615</v>
      </c>
    </row>
    <row r="126" spans="1:16" ht="18" customHeight="1">
      <c r="A126" s="21">
        <v>371</v>
      </c>
      <c r="B126" s="22" t="s">
        <v>57</v>
      </c>
      <c r="C126" s="23">
        <f>C127</f>
        <v>0</v>
      </c>
      <c r="D126" s="23">
        <f t="shared" si="29"/>
        <v>0</v>
      </c>
      <c r="E126" s="23">
        <f t="shared" si="31"/>
        <v>0</v>
      </c>
      <c r="F126" s="23">
        <f>F127</f>
        <v>0</v>
      </c>
      <c r="G126" s="23">
        <f aca="true" t="shared" si="44" ref="G126:O126">G127</f>
        <v>0</v>
      </c>
      <c r="H126" s="23">
        <f t="shared" si="44"/>
        <v>0</v>
      </c>
      <c r="I126" s="23">
        <f t="shared" si="44"/>
        <v>0</v>
      </c>
      <c r="J126" s="23">
        <f t="shared" si="44"/>
        <v>0</v>
      </c>
      <c r="K126" s="23">
        <f t="shared" si="44"/>
        <v>0</v>
      </c>
      <c r="L126" s="23">
        <f t="shared" si="44"/>
        <v>0</v>
      </c>
      <c r="M126" s="23">
        <f t="shared" si="44"/>
        <v>0</v>
      </c>
      <c r="N126" s="23">
        <f t="shared" si="44"/>
        <v>0</v>
      </c>
      <c r="O126" s="23">
        <f t="shared" si="44"/>
        <v>0</v>
      </c>
      <c r="P126" s="23" t="e">
        <f>E126/C126*100</f>
        <v>#DIV/0!</v>
      </c>
    </row>
    <row r="127" spans="1:16" ht="18" customHeight="1">
      <c r="A127" s="35">
        <v>3711</v>
      </c>
      <c r="B127" s="36" t="s">
        <v>58</v>
      </c>
      <c r="C127" s="39"/>
      <c r="D127" s="39">
        <f t="shared" si="29"/>
        <v>0</v>
      </c>
      <c r="E127" s="39">
        <f t="shared" si="31"/>
        <v>0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18" customHeight="1">
      <c r="A128" s="21">
        <v>372</v>
      </c>
      <c r="B128" s="22" t="s">
        <v>59</v>
      </c>
      <c r="C128" s="23">
        <f>SUM(C129:C131)</f>
        <v>6532</v>
      </c>
      <c r="D128" s="23">
        <f t="shared" si="29"/>
        <v>4489</v>
      </c>
      <c r="E128" s="23">
        <f t="shared" si="31"/>
        <v>11021</v>
      </c>
      <c r="F128" s="23">
        <f>SUM(F129:F131)</f>
        <v>0</v>
      </c>
      <c r="G128" s="23">
        <f aca="true" t="shared" si="45" ref="G128:O128">SUM(G129:G131)</f>
        <v>0</v>
      </c>
      <c r="H128" s="23">
        <f t="shared" si="45"/>
        <v>509</v>
      </c>
      <c r="I128" s="23">
        <f t="shared" si="45"/>
        <v>5840</v>
      </c>
      <c r="J128" s="23">
        <f t="shared" si="45"/>
        <v>0</v>
      </c>
      <c r="K128" s="23">
        <f t="shared" si="45"/>
        <v>4672</v>
      </c>
      <c r="L128" s="23">
        <f t="shared" si="45"/>
        <v>0</v>
      </c>
      <c r="M128" s="23">
        <f>SUM(M129:M131)</f>
        <v>0</v>
      </c>
      <c r="N128" s="23">
        <f>SUM(N129:N131)</f>
        <v>0</v>
      </c>
      <c r="O128" s="23">
        <f t="shared" si="45"/>
        <v>0</v>
      </c>
      <c r="P128" s="23">
        <f>E128/C128*100</f>
        <v>168.72320881812615</v>
      </c>
    </row>
    <row r="129" spans="1:16" ht="18" customHeight="1">
      <c r="A129" s="35">
        <v>3721</v>
      </c>
      <c r="B129" s="36" t="s">
        <v>60</v>
      </c>
      <c r="C129" s="39">
        <v>6532</v>
      </c>
      <c r="D129" s="39">
        <f t="shared" si="29"/>
        <v>3980</v>
      </c>
      <c r="E129" s="39">
        <f t="shared" si="31"/>
        <v>10512</v>
      </c>
      <c r="F129" s="39"/>
      <c r="G129" s="39"/>
      <c r="H129" s="39"/>
      <c r="I129" s="39">
        <v>5840</v>
      </c>
      <c r="J129" s="39"/>
      <c r="K129" s="39">
        <v>4672</v>
      </c>
      <c r="L129" s="39"/>
      <c r="M129" s="39"/>
      <c r="N129" s="39"/>
      <c r="O129" s="39"/>
      <c r="P129" s="39"/>
    </row>
    <row r="130" spans="1:16" ht="18" customHeight="1">
      <c r="A130" s="35">
        <v>3722</v>
      </c>
      <c r="B130" s="36" t="s">
        <v>61</v>
      </c>
      <c r="C130" s="39"/>
      <c r="D130" s="39">
        <f t="shared" si="29"/>
        <v>509</v>
      </c>
      <c r="E130" s="39">
        <f t="shared" si="31"/>
        <v>509</v>
      </c>
      <c r="F130" s="39"/>
      <c r="G130" s="39"/>
      <c r="H130" s="39">
        <v>509</v>
      </c>
      <c r="I130" s="39"/>
      <c r="J130" s="39"/>
      <c r="K130" s="39"/>
      <c r="L130" s="39"/>
      <c r="M130" s="39"/>
      <c r="N130" s="39"/>
      <c r="O130" s="39"/>
      <c r="P130" s="39"/>
    </row>
    <row r="131" spans="1:16" ht="18" customHeight="1">
      <c r="A131" s="35">
        <v>3723</v>
      </c>
      <c r="B131" s="36" t="s">
        <v>62</v>
      </c>
      <c r="C131" s="39"/>
      <c r="D131" s="39">
        <f t="shared" si="29"/>
        <v>0</v>
      </c>
      <c r="E131" s="39">
        <f t="shared" si="31"/>
        <v>0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8" customHeight="1">
      <c r="A132" s="18">
        <v>38</v>
      </c>
      <c r="B132" s="19" t="s">
        <v>63</v>
      </c>
      <c r="C132" s="26">
        <f>C133</f>
        <v>2654</v>
      </c>
      <c r="D132" s="26">
        <f t="shared" si="29"/>
        <v>7564</v>
      </c>
      <c r="E132" s="26">
        <f t="shared" si="31"/>
        <v>10218</v>
      </c>
      <c r="F132" s="26">
        <f aca="true" t="shared" si="46" ref="F132:O132">F133</f>
        <v>0</v>
      </c>
      <c r="G132" s="26">
        <f t="shared" si="46"/>
        <v>0</v>
      </c>
      <c r="H132" s="26">
        <f t="shared" si="46"/>
        <v>337</v>
      </c>
      <c r="I132" s="26">
        <f t="shared" si="46"/>
        <v>0</v>
      </c>
      <c r="J132" s="26">
        <f t="shared" si="46"/>
        <v>0</v>
      </c>
      <c r="K132" s="26">
        <f t="shared" si="46"/>
        <v>9881</v>
      </c>
      <c r="L132" s="26">
        <f t="shared" si="46"/>
        <v>0</v>
      </c>
      <c r="M132" s="26">
        <f t="shared" si="46"/>
        <v>0</v>
      </c>
      <c r="N132" s="26">
        <f t="shared" si="46"/>
        <v>0</v>
      </c>
      <c r="O132" s="26">
        <f t="shared" si="46"/>
        <v>0</v>
      </c>
      <c r="P132" s="26">
        <f>E132/C132*100</f>
        <v>385.0037678975132</v>
      </c>
    </row>
    <row r="133" spans="1:16" ht="18" customHeight="1">
      <c r="A133" s="21">
        <v>381</v>
      </c>
      <c r="B133" s="22" t="s">
        <v>6</v>
      </c>
      <c r="C133" s="23">
        <f>SUM(C134:C136)</f>
        <v>2654</v>
      </c>
      <c r="D133" s="23">
        <f t="shared" si="29"/>
        <v>7564</v>
      </c>
      <c r="E133" s="23">
        <f t="shared" si="31"/>
        <v>10218</v>
      </c>
      <c r="F133" s="23">
        <f>SUM(F134:F136)</f>
        <v>0</v>
      </c>
      <c r="G133" s="23">
        <f aca="true" t="shared" si="47" ref="G133:O133">SUM(G134:G136)</f>
        <v>0</v>
      </c>
      <c r="H133" s="23">
        <f t="shared" si="47"/>
        <v>337</v>
      </c>
      <c r="I133" s="23">
        <f t="shared" si="47"/>
        <v>0</v>
      </c>
      <c r="J133" s="23">
        <f t="shared" si="47"/>
        <v>0</v>
      </c>
      <c r="K133" s="23">
        <f t="shared" si="47"/>
        <v>9881</v>
      </c>
      <c r="L133" s="23">
        <f t="shared" si="47"/>
        <v>0</v>
      </c>
      <c r="M133" s="23">
        <f>SUM(M134:M136)</f>
        <v>0</v>
      </c>
      <c r="N133" s="23">
        <f>SUM(N134:N136)</f>
        <v>0</v>
      </c>
      <c r="O133" s="23">
        <f t="shared" si="47"/>
        <v>0</v>
      </c>
      <c r="P133" s="23">
        <f>E133/C133*100</f>
        <v>385.0037678975132</v>
      </c>
    </row>
    <row r="134" spans="1:16" ht="18" customHeight="1">
      <c r="A134" s="35">
        <v>3811</v>
      </c>
      <c r="B134" s="36" t="s">
        <v>64</v>
      </c>
      <c r="C134" s="39">
        <v>2654</v>
      </c>
      <c r="D134" s="39">
        <f t="shared" si="29"/>
        <v>-2317</v>
      </c>
      <c r="E134" s="39">
        <f t="shared" si="31"/>
        <v>337</v>
      </c>
      <c r="F134" s="39"/>
      <c r="G134" s="39"/>
      <c r="H134" s="39">
        <v>337</v>
      </c>
      <c r="I134" s="39"/>
      <c r="J134" s="39"/>
      <c r="K134" s="39"/>
      <c r="L134" s="39"/>
      <c r="M134" s="39"/>
      <c r="N134" s="39"/>
      <c r="O134" s="39"/>
      <c r="P134" s="39"/>
    </row>
    <row r="135" spans="1:16" ht="18" customHeight="1">
      <c r="A135" s="35">
        <v>3812</v>
      </c>
      <c r="B135" s="36" t="s">
        <v>139</v>
      </c>
      <c r="C135" s="39"/>
      <c r="D135" s="39">
        <f t="shared" si="29"/>
        <v>0</v>
      </c>
      <c r="E135" s="39">
        <f t="shared" si="31"/>
        <v>0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18" customHeight="1">
      <c r="A136" s="35">
        <v>3813</v>
      </c>
      <c r="B136" s="36" t="s">
        <v>141</v>
      </c>
      <c r="C136" s="39"/>
      <c r="D136" s="39">
        <f t="shared" si="29"/>
        <v>9881</v>
      </c>
      <c r="E136" s="39">
        <f t="shared" si="31"/>
        <v>9881</v>
      </c>
      <c r="F136" s="39"/>
      <c r="G136" s="39"/>
      <c r="H136" s="39"/>
      <c r="I136" s="39"/>
      <c r="J136" s="39"/>
      <c r="K136" s="39">
        <v>9881</v>
      </c>
      <c r="L136" s="39"/>
      <c r="M136" s="39"/>
      <c r="N136" s="39"/>
      <c r="O136" s="39"/>
      <c r="P136" s="39"/>
    </row>
    <row r="137" spans="1:16" ht="18" customHeight="1">
      <c r="A137" s="18">
        <v>38</v>
      </c>
      <c r="B137" s="19" t="s">
        <v>63</v>
      </c>
      <c r="C137" s="26">
        <f>C138</f>
        <v>0</v>
      </c>
      <c r="D137" s="26">
        <f t="shared" si="29"/>
        <v>2860</v>
      </c>
      <c r="E137" s="26">
        <f>SUM(F137:O137)</f>
        <v>2860</v>
      </c>
      <c r="F137" s="26">
        <f aca="true" t="shared" si="48" ref="F137:O138">F138</f>
        <v>0</v>
      </c>
      <c r="G137" s="26">
        <f t="shared" si="48"/>
        <v>0</v>
      </c>
      <c r="H137" s="26">
        <f t="shared" si="48"/>
        <v>2860</v>
      </c>
      <c r="I137" s="26">
        <f t="shared" si="48"/>
        <v>0</v>
      </c>
      <c r="J137" s="26">
        <f t="shared" si="48"/>
        <v>0</v>
      </c>
      <c r="K137" s="26">
        <f t="shared" si="48"/>
        <v>0</v>
      </c>
      <c r="L137" s="26">
        <f t="shared" si="48"/>
        <v>0</v>
      </c>
      <c r="M137" s="26">
        <f t="shared" si="48"/>
        <v>0</v>
      </c>
      <c r="N137" s="26">
        <f t="shared" si="48"/>
        <v>0</v>
      </c>
      <c r="O137" s="26">
        <f t="shared" si="48"/>
        <v>0</v>
      </c>
      <c r="P137" s="26" t="e">
        <f>E137/C137*100</f>
        <v>#DIV/0!</v>
      </c>
    </row>
    <row r="138" spans="1:16" ht="18" customHeight="1">
      <c r="A138" s="21">
        <v>382</v>
      </c>
      <c r="B138" s="22" t="s">
        <v>123</v>
      </c>
      <c r="C138" s="23">
        <f>C139</f>
        <v>0</v>
      </c>
      <c r="D138" s="23">
        <f t="shared" si="29"/>
        <v>2860</v>
      </c>
      <c r="E138" s="23">
        <f>SUM(F138:O138)</f>
        <v>2860</v>
      </c>
      <c r="F138" s="23">
        <f>F139</f>
        <v>0</v>
      </c>
      <c r="G138" s="23">
        <f t="shared" si="48"/>
        <v>0</v>
      </c>
      <c r="H138" s="23">
        <f t="shared" si="48"/>
        <v>2860</v>
      </c>
      <c r="I138" s="23">
        <f t="shared" si="48"/>
        <v>0</v>
      </c>
      <c r="J138" s="23">
        <f t="shared" si="48"/>
        <v>0</v>
      </c>
      <c r="K138" s="23">
        <f t="shared" si="48"/>
        <v>0</v>
      </c>
      <c r="L138" s="23">
        <f t="shared" si="48"/>
        <v>0</v>
      </c>
      <c r="M138" s="23">
        <f t="shared" si="48"/>
        <v>0</v>
      </c>
      <c r="N138" s="23">
        <f t="shared" si="48"/>
        <v>0</v>
      </c>
      <c r="O138" s="23">
        <f t="shared" si="48"/>
        <v>0</v>
      </c>
      <c r="P138" s="23" t="e">
        <f>E138/C138*100</f>
        <v>#DIV/0!</v>
      </c>
    </row>
    <row r="139" spans="1:16" ht="18" customHeight="1">
      <c r="A139" s="35">
        <v>3821</v>
      </c>
      <c r="B139" s="36" t="s">
        <v>169</v>
      </c>
      <c r="C139" s="39"/>
      <c r="D139" s="39">
        <f t="shared" si="29"/>
        <v>2860</v>
      </c>
      <c r="E139" s="39">
        <f>SUM(F139:O139)</f>
        <v>2860</v>
      </c>
      <c r="F139" s="39"/>
      <c r="G139" s="39"/>
      <c r="H139" s="39">
        <v>2860</v>
      </c>
      <c r="I139" s="39"/>
      <c r="J139" s="39"/>
      <c r="K139" s="39"/>
      <c r="L139" s="39"/>
      <c r="M139" s="39"/>
      <c r="N139" s="39"/>
      <c r="O139" s="39"/>
      <c r="P139" s="39"/>
    </row>
    <row r="140" spans="1:16" ht="18" customHeight="1">
      <c r="A140" s="17">
        <v>4</v>
      </c>
      <c r="B140" s="15" t="s">
        <v>125</v>
      </c>
      <c r="C140" s="28">
        <f>C141+C147+C162</f>
        <v>256810</v>
      </c>
      <c r="D140" s="28">
        <f aca="true" t="shared" si="49" ref="D140:D170">E140-C140</f>
        <v>6224</v>
      </c>
      <c r="E140" s="28">
        <f t="shared" si="31"/>
        <v>263034</v>
      </c>
      <c r="F140" s="28">
        <f>F141+F147+F162</f>
        <v>76400</v>
      </c>
      <c r="G140" s="28">
        <f aca="true" t="shared" si="50" ref="G140:O140">G141+G147+G162</f>
        <v>0</v>
      </c>
      <c r="H140" s="28">
        <f t="shared" si="50"/>
        <v>3805</v>
      </c>
      <c r="I140" s="28">
        <f t="shared" si="50"/>
        <v>2282</v>
      </c>
      <c r="J140" s="28">
        <f t="shared" si="50"/>
        <v>13459</v>
      </c>
      <c r="K140" s="28">
        <f t="shared" si="50"/>
        <v>83544</v>
      </c>
      <c r="L140" s="28">
        <f t="shared" si="50"/>
        <v>83544</v>
      </c>
      <c r="M140" s="28">
        <f>M141+M147+M162</f>
        <v>0</v>
      </c>
      <c r="N140" s="28">
        <f>N141+N147+N162</f>
        <v>0</v>
      </c>
      <c r="O140" s="28">
        <f t="shared" si="50"/>
        <v>0</v>
      </c>
      <c r="P140" s="37">
        <f>E140/C140*100</f>
        <v>102.42358163622912</v>
      </c>
    </row>
    <row r="141" spans="1:16" ht="18" customHeight="1">
      <c r="A141" s="18">
        <v>41</v>
      </c>
      <c r="B141" s="19" t="s">
        <v>127</v>
      </c>
      <c r="C141" s="26">
        <f>C142</f>
        <v>0</v>
      </c>
      <c r="D141" s="26">
        <f t="shared" si="49"/>
        <v>0</v>
      </c>
      <c r="E141" s="26">
        <f t="shared" si="31"/>
        <v>0</v>
      </c>
      <c r="F141" s="26">
        <f aca="true" t="shared" si="51" ref="F141:O141">F142</f>
        <v>0</v>
      </c>
      <c r="G141" s="26">
        <f t="shared" si="51"/>
        <v>0</v>
      </c>
      <c r="H141" s="26">
        <f t="shared" si="51"/>
        <v>0</v>
      </c>
      <c r="I141" s="26">
        <f t="shared" si="51"/>
        <v>0</v>
      </c>
      <c r="J141" s="26">
        <f t="shared" si="51"/>
        <v>0</v>
      </c>
      <c r="K141" s="26">
        <f t="shared" si="51"/>
        <v>0</v>
      </c>
      <c r="L141" s="26">
        <f t="shared" si="51"/>
        <v>0</v>
      </c>
      <c r="M141" s="26">
        <f t="shared" si="51"/>
        <v>0</v>
      </c>
      <c r="N141" s="26">
        <f t="shared" si="51"/>
        <v>0</v>
      </c>
      <c r="O141" s="26">
        <f t="shared" si="51"/>
        <v>0</v>
      </c>
      <c r="P141" s="26" t="e">
        <f>E141/C141*100</f>
        <v>#DIV/0!</v>
      </c>
    </row>
    <row r="142" spans="1:16" ht="18" customHeight="1">
      <c r="A142" s="21">
        <v>412</v>
      </c>
      <c r="B142" s="22" t="s">
        <v>7</v>
      </c>
      <c r="C142" s="23">
        <f>SUM(C143:C146)</f>
        <v>0</v>
      </c>
      <c r="D142" s="23">
        <f t="shared" si="49"/>
        <v>0</v>
      </c>
      <c r="E142" s="23">
        <f t="shared" si="31"/>
        <v>0</v>
      </c>
      <c r="F142" s="23">
        <f>SUM(F143:F146)</f>
        <v>0</v>
      </c>
      <c r="G142" s="23">
        <f aca="true" t="shared" si="52" ref="G142:O142">SUM(G143:G146)</f>
        <v>0</v>
      </c>
      <c r="H142" s="23">
        <f t="shared" si="52"/>
        <v>0</v>
      </c>
      <c r="I142" s="23">
        <f t="shared" si="52"/>
        <v>0</v>
      </c>
      <c r="J142" s="23">
        <f t="shared" si="52"/>
        <v>0</v>
      </c>
      <c r="K142" s="23">
        <f t="shared" si="52"/>
        <v>0</v>
      </c>
      <c r="L142" s="23">
        <f t="shared" si="52"/>
        <v>0</v>
      </c>
      <c r="M142" s="23">
        <f>SUM(M143:M146)</f>
        <v>0</v>
      </c>
      <c r="N142" s="23">
        <f>SUM(N143:N146)</f>
        <v>0</v>
      </c>
      <c r="O142" s="23">
        <f t="shared" si="52"/>
        <v>0</v>
      </c>
      <c r="P142" s="23" t="e">
        <f>E142/C142*100</f>
        <v>#DIV/0!</v>
      </c>
    </row>
    <row r="143" spans="1:16" ht="18" customHeight="1">
      <c r="A143" s="35">
        <v>4121</v>
      </c>
      <c r="B143" s="36" t="s">
        <v>65</v>
      </c>
      <c r="C143" s="39"/>
      <c r="D143" s="39">
        <f t="shared" si="49"/>
        <v>0</v>
      </c>
      <c r="E143" s="39">
        <f t="shared" si="31"/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8" customHeight="1">
      <c r="A144" s="35">
        <v>4122</v>
      </c>
      <c r="B144" s="36" t="s">
        <v>66</v>
      </c>
      <c r="C144" s="39"/>
      <c r="D144" s="39">
        <f t="shared" si="49"/>
        <v>0</v>
      </c>
      <c r="E144" s="39">
        <f t="shared" si="31"/>
        <v>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ht="18" customHeight="1">
      <c r="A145" s="35">
        <v>4123</v>
      </c>
      <c r="B145" s="36" t="s">
        <v>40</v>
      </c>
      <c r="C145" s="39"/>
      <c r="D145" s="39">
        <f t="shared" si="49"/>
        <v>0</v>
      </c>
      <c r="E145" s="39">
        <f t="shared" si="31"/>
        <v>0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18" customHeight="1">
      <c r="A146" s="35">
        <v>4124</v>
      </c>
      <c r="B146" s="36" t="s">
        <v>67</v>
      </c>
      <c r="C146" s="39"/>
      <c r="D146" s="39">
        <f t="shared" si="49"/>
        <v>0</v>
      </c>
      <c r="E146" s="39">
        <f t="shared" si="31"/>
        <v>0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8" customHeight="1">
      <c r="A147" s="18">
        <v>42</v>
      </c>
      <c r="B147" s="19" t="s">
        <v>68</v>
      </c>
      <c r="C147" s="26">
        <f>C148+C156+C159</f>
        <v>256810</v>
      </c>
      <c r="D147" s="26">
        <f t="shared" si="49"/>
        <v>6224</v>
      </c>
      <c r="E147" s="26">
        <f t="shared" si="31"/>
        <v>263034</v>
      </c>
      <c r="F147" s="26">
        <f>F148+F156+F159</f>
        <v>76400</v>
      </c>
      <c r="G147" s="26">
        <f aca="true" t="shared" si="53" ref="G147:O147">G148+G156+G159</f>
        <v>0</v>
      </c>
      <c r="H147" s="26">
        <f t="shared" si="53"/>
        <v>3805</v>
      </c>
      <c r="I147" s="26">
        <f t="shared" si="53"/>
        <v>2282</v>
      </c>
      <c r="J147" s="26">
        <f t="shared" si="53"/>
        <v>13459</v>
      </c>
      <c r="K147" s="26">
        <f t="shared" si="53"/>
        <v>83544</v>
      </c>
      <c r="L147" s="26">
        <f t="shared" si="53"/>
        <v>83544</v>
      </c>
      <c r="M147" s="26">
        <f>M148+M156+M159</f>
        <v>0</v>
      </c>
      <c r="N147" s="26">
        <f>N148+N156+N159</f>
        <v>0</v>
      </c>
      <c r="O147" s="26">
        <f t="shared" si="53"/>
        <v>0</v>
      </c>
      <c r="P147" s="26">
        <f>E147/C147*100</f>
        <v>102.42358163622912</v>
      </c>
    </row>
    <row r="148" spans="1:16" ht="18" customHeight="1">
      <c r="A148" s="21">
        <v>422</v>
      </c>
      <c r="B148" s="22" t="s">
        <v>69</v>
      </c>
      <c r="C148" s="23">
        <f>SUM(C149:C155)</f>
        <v>159588</v>
      </c>
      <c r="D148" s="23">
        <f t="shared" si="49"/>
        <v>-88249</v>
      </c>
      <c r="E148" s="23">
        <f t="shared" si="31"/>
        <v>71339</v>
      </c>
      <c r="F148" s="23">
        <f>SUM(F149:F155)</f>
        <v>35700</v>
      </c>
      <c r="G148" s="23">
        <f aca="true" t="shared" si="54" ref="G148:O148">SUM(G149:G155)</f>
        <v>0</v>
      </c>
      <c r="H148" s="23">
        <f t="shared" si="54"/>
        <v>3405</v>
      </c>
      <c r="I148" s="23">
        <f t="shared" si="54"/>
        <v>784</v>
      </c>
      <c r="J148" s="23">
        <f t="shared" si="54"/>
        <v>6708</v>
      </c>
      <c r="K148" s="23">
        <f t="shared" si="54"/>
        <v>12371</v>
      </c>
      <c r="L148" s="23">
        <f t="shared" si="54"/>
        <v>12371</v>
      </c>
      <c r="M148" s="23">
        <f>SUM(M149:M155)</f>
        <v>0</v>
      </c>
      <c r="N148" s="23">
        <f>SUM(N149:N155)</f>
        <v>0</v>
      </c>
      <c r="O148" s="23">
        <f t="shared" si="54"/>
        <v>0</v>
      </c>
      <c r="P148" s="23">
        <f>E148/C148*100</f>
        <v>44.701982605208414</v>
      </c>
    </row>
    <row r="149" spans="1:16" ht="18" customHeight="1">
      <c r="A149" s="35">
        <v>4221</v>
      </c>
      <c r="B149" s="36" t="s">
        <v>70</v>
      </c>
      <c r="C149" s="39">
        <v>35932</v>
      </c>
      <c r="D149" s="39">
        <f t="shared" si="49"/>
        <v>24184</v>
      </c>
      <c r="E149" s="39">
        <f t="shared" si="31"/>
        <v>60116</v>
      </c>
      <c r="F149" s="39">
        <v>28500</v>
      </c>
      <c r="G149" s="39"/>
      <c r="H149" s="39">
        <v>3405</v>
      </c>
      <c r="I149" s="39">
        <v>784</v>
      </c>
      <c r="J149" s="39">
        <v>5849</v>
      </c>
      <c r="K149" s="39">
        <v>10789</v>
      </c>
      <c r="L149" s="39">
        <v>10789</v>
      </c>
      <c r="M149" s="39"/>
      <c r="N149" s="39"/>
      <c r="O149" s="39"/>
      <c r="P149" s="39"/>
    </row>
    <row r="150" spans="1:16" ht="18" customHeight="1">
      <c r="A150" s="35">
        <v>4222</v>
      </c>
      <c r="B150" s="36" t="s">
        <v>71</v>
      </c>
      <c r="C150" s="39">
        <v>2654</v>
      </c>
      <c r="D150" s="39">
        <f t="shared" si="49"/>
        <v>510</v>
      </c>
      <c r="E150" s="39">
        <f t="shared" si="31"/>
        <v>3164</v>
      </c>
      <c r="F150" s="39"/>
      <c r="G150" s="39"/>
      <c r="H150" s="39"/>
      <c r="I150" s="39"/>
      <c r="J150" s="39"/>
      <c r="K150" s="39">
        <v>1582</v>
      </c>
      <c r="L150" s="39">
        <v>1582</v>
      </c>
      <c r="M150" s="39"/>
      <c r="N150" s="39"/>
      <c r="O150" s="39"/>
      <c r="P150" s="39"/>
    </row>
    <row r="151" spans="1:16" ht="18" customHeight="1">
      <c r="A151" s="35">
        <v>4223</v>
      </c>
      <c r="B151" s="36" t="s">
        <v>72</v>
      </c>
      <c r="C151" s="39">
        <v>5710</v>
      </c>
      <c r="D151" s="39">
        <f t="shared" si="49"/>
        <v>1490</v>
      </c>
      <c r="E151" s="39">
        <f t="shared" si="31"/>
        <v>7200</v>
      </c>
      <c r="F151" s="39">
        <v>7200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ht="18" customHeight="1">
      <c r="A152" s="35">
        <v>4224</v>
      </c>
      <c r="B152" s="36" t="s">
        <v>73</v>
      </c>
      <c r="C152" s="39">
        <v>11204</v>
      </c>
      <c r="D152" s="39">
        <f t="shared" si="49"/>
        <v>-11204</v>
      </c>
      <c r="E152" s="39">
        <f t="shared" si="31"/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8" customHeight="1">
      <c r="A153" s="35">
        <v>4225</v>
      </c>
      <c r="B153" s="36" t="s">
        <v>74</v>
      </c>
      <c r="C153" s="39">
        <v>98702</v>
      </c>
      <c r="D153" s="39">
        <f t="shared" si="49"/>
        <v>-97843</v>
      </c>
      <c r="E153" s="39">
        <f t="shared" si="31"/>
        <v>859</v>
      </c>
      <c r="F153" s="39"/>
      <c r="G153" s="39"/>
      <c r="H153" s="39"/>
      <c r="I153" s="39"/>
      <c r="J153" s="39">
        <v>859</v>
      </c>
      <c r="K153" s="39"/>
      <c r="L153" s="39"/>
      <c r="M153" s="39"/>
      <c r="N153" s="39"/>
      <c r="O153" s="39"/>
      <c r="P153" s="39"/>
    </row>
    <row r="154" spans="1:16" ht="18" customHeight="1">
      <c r="A154" s="35">
        <v>4226</v>
      </c>
      <c r="B154" s="36" t="s">
        <v>75</v>
      </c>
      <c r="C154" s="39"/>
      <c r="D154" s="39">
        <f t="shared" si="49"/>
        <v>0</v>
      </c>
      <c r="E154" s="39">
        <f t="shared" si="31"/>
        <v>0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ht="18" customHeight="1">
      <c r="A155" s="35">
        <v>4227</v>
      </c>
      <c r="B155" s="36" t="s">
        <v>76</v>
      </c>
      <c r="C155" s="39">
        <v>5386</v>
      </c>
      <c r="D155" s="39">
        <f t="shared" si="49"/>
        <v>-5386</v>
      </c>
      <c r="E155" s="39">
        <f t="shared" si="31"/>
        <v>0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ht="18" customHeight="1">
      <c r="A156" s="21">
        <v>424</v>
      </c>
      <c r="B156" s="22" t="s">
        <v>77</v>
      </c>
      <c r="C156" s="23">
        <f>SUM(C157:C158)</f>
        <v>4446</v>
      </c>
      <c r="D156" s="23">
        <f t="shared" si="49"/>
        <v>-2648</v>
      </c>
      <c r="E156" s="23">
        <f t="shared" si="31"/>
        <v>1798</v>
      </c>
      <c r="F156" s="23">
        <f>SUM(F157:F158)</f>
        <v>1000</v>
      </c>
      <c r="G156" s="23">
        <f aca="true" t="shared" si="55" ref="G156:O156">SUM(G157:G158)</f>
        <v>0</v>
      </c>
      <c r="H156" s="23">
        <f t="shared" si="55"/>
        <v>400</v>
      </c>
      <c r="I156" s="23">
        <f t="shared" si="55"/>
        <v>398</v>
      </c>
      <c r="J156" s="23">
        <f t="shared" si="55"/>
        <v>0</v>
      </c>
      <c r="K156" s="23">
        <f t="shared" si="55"/>
        <v>0</v>
      </c>
      <c r="L156" s="23">
        <f t="shared" si="55"/>
        <v>0</v>
      </c>
      <c r="M156" s="23">
        <f>SUM(M157:M158)</f>
        <v>0</v>
      </c>
      <c r="N156" s="23">
        <f>SUM(N157:N158)</f>
        <v>0</v>
      </c>
      <c r="O156" s="23">
        <f t="shared" si="55"/>
        <v>0</v>
      </c>
      <c r="P156" s="23">
        <f>E156/C156*100</f>
        <v>40.4408457040036</v>
      </c>
    </row>
    <row r="157" spans="1:16" ht="18" customHeight="1">
      <c r="A157" s="35">
        <v>4241</v>
      </c>
      <c r="B157" s="36" t="s">
        <v>78</v>
      </c>
      <c r="C157" s="39">
        <v>4446</v>
      </c>
      <c r="D157" s="39">
        <f t="shared" si="49"/>
        <v>-2648</v>
      </c>
      <c r="E157" s="39">
        <f t="shared" si="31"/>
        <v>1798</v>
      </c>
      <c r="F157" s="39">
        <v>1000</v>
      </c>
      <c r="G157" s="39"/>
      <c r="H157" s="39">
        <v>400</v>
      </c>
      <c r="I157" s="39">
        <v>398</v>
      </c>
      <c r="J157" s="39"/>
      <c r="K157" s="39"/>
      <c r="L157" s="39"/>
      <c r="M157" s="39"/>
      <c r="N157" s="39"/>
      <c r="O157" s="39"/>
      <c r="P157" s="39"/>
    </row>
    <row r="158" spans="1:16" ht="18" customHeight="1">
      <c r="A158" s="35">
        <v>4242</v>
      </c>
      <c r="B158" s="36" t="s">
        <v>140</v>
      </c>
      <c r="C158" s="39"/>
      <c r="D158" s="39">
        <f t="shared" si="49"/>
        <v>0</v>
      </c>
      <c r="E158" s="39">
        <f t="shared" si="31"/>
        <v>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18" customHeight="1">
      <c r="A159" s="21">
        <v>426</v>
      </c>
      <c r="B159" s="22" t="s">
        <v>79</v>
      </c>
      <c r="C159" s="23">
        <f>SUM(C160:C161)</f>
        <v>92776</v>
      </c>
      <c r="D159" s="23">
        <f t="shared" si="49"/>
        <v>97121</v>
      </c>
      <c r="E159" s="23">
        <f t="shared" si="31"/>
        <v>189897</v>
      </c>
      <c r="F159" s="23">
        <f>SUM(F160:F161)</f>
        <v>39700</v>
      </c>
      <c r="G159" s="23">
        <f aca="true" t="shared" si="56" ref="G159:O159">SUM(G160:G161)</f>
        <v>0</v>
      </c>
      <c r="H159" s="23">
        <f t="shared" si="56"/>
        <v>0</v>
      </c>
      <c r="I159" s="23">
        <f t="shared" si="56"/>
        <v>1100</v>
      </c>
      <c r="J159" s="23">
        <f t="shared" si="56"/>
        <v>6751</v>
      </c>
      <c r="K159" s="23">
        <f t="shared" si="56"/>
        <v>71173</v>
      </c>
      <c r="L159" s="23">
        <f t="shared" si="56"/>
        <v>71173</v>
      </c>
      <c r="M159" s="23">
        <f>SUM(M160:M161)</f>
        <v>0</v>
      </c>
      <c r="N159" s="23">
        <f>SUM(N160:N161)</f>
        <v>0</v>
      </c>
      <c r="O159" s="23">
        <f t="shared" si="56"/>
        <v>0</v>
      </c>
      <c r="P159" s="23">
        <f>E159/C159*100</f>
        <v>204.68332327326033</v>
      </c>
    </row>
    <row r="160" spans="1:16" ht="18" customHeight="1">
      <c r="A160" s="35">
        <v>4261</v>
      </c>
      <c r="B160" s="36" t="s">
        <v>80</v>
      </c>
      <c r="C160" s="39"/>
      <c r="D160" s="39">
        <f t="shared" si="49"/>
        <v>0</v>
      </c>
      <c r="E160" s="39">
        <f t="shared" si="31"/>
        <v>0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18" customHeight="1">
      <c r="A161" s="35">
        <v>4262</v>
      </c>
      <c r="B161" s="36" t="s">
        <v>81</v>
      </c>
      <c r="C161" s="39">
        <v>92776</v>
      </c>
      <c r="D161" s="39">
        <f t="shared" si="49"/>
        <v>97121</v>
      </c>
      <c r="E161" s="39">
        <f t="shared" si="31"/>
        <v>189897</v>
      </c>
      <c r="F161" s="39">
        <v>39700</v>
      </c>
      <c r="G161" s="39"/>
      <c r="H161" s="39"/>
      <c r="I161" s="39">
        <v>1100</v>
      </c>
      <c r="J161" s="39">
        <v>6751</v>
      </c>
      <c r="K161" s="39">
        <v>71173</v>
      </c>
      <c r="L161" s="39">
        <v>71173</v>
      </c>
      <c r="M161" s="39"/>
      <c r="N161" s="39"/>
      <c r="O161" s="39"/>
      <c r="P161" s="39"/>
    </row>
    <row r="162" spans="1:16" ht="18" customHeight="1">
      <c r="A162" s="18">
        <v>45</v>
      </c>
      <c r="B162" s="19" t="s">
        <v>82</v>
      </c>
      <c r="C162" s="26">
        <f>C163+C165+C167+C169</f>
        <v>0</v>
      </c>
      <c r="D162" s="26">
        <f t="shared" si="49"/>
        <v>0</v>
      </c>
      <c r="E162" s="26">
        <f t="shared" si="31"/>
        <v>0</v>
      </c>
      <c r="F162" s="26">
        <f>F163+F165+F167+F169</f>
        <v>0</v>
      </c>
      <c r="G162" s="26">
        <f aca="true" t="shared" si="57" ref="G162:O162">G163+G165+G167+G169</f>
        <v>0</v>
      </c>
      <c r="H162" s="26">
        <f t="shared" si="57"/>
        <v>0</v>
      </c>
      <c r="I162" s="26">
        <f t="shared" si="57"/>
        <v>0</v>
      </c>
      <c r="J162" s="26">
        <f t="shared" si="57"/>
        <v>0</v>
      </c>
      <c r="K162" s="26">
        <f t="shared" si="57"/>
        <v>0</v>
      </c>
      <c r="L162" s="26">
        <f t="shared" si="57"/>
        <v>0</v>
      </c>
      <c r="M162" s="26">
        <f>M163+M165+M167+M169</f>
        <v>0</v>
      </c>
      <c r="N162" s="26">
        <f>N163+N165+N167+N169</f>
        <v>0</v>
      </c>
      <c r="O162" s="26">
        <f t="shared" si="57"/>
        <v>0</v>
      </c>
      <c r="P162" s="26" t="e">
        <f>E162/C162*100</f>
        <v>#DIV/0!</v>
      </c>
    </row>
    <row r="163" spans="1:16" ht="18" customHeight="1">
      <c r="A163" s="21">
        <v>451</v>
      </c>
      <c r="B163" s="22" t="s">
        <v>83</v>
      </c>
      <c r="C163" s="23">
        <f>C164</f>
        <v>0</v>
      </c>
      <c r="D163" s="23">
        <f t="shared" si="49"/>
        <v>0</v>
      </c>
      <c r="E163" s="23">
        <f t="shared" si="31"/>
        <v>0</v>
      </c>
      <c r="F163" s="23">
        <f>F164</f>
        <v>0</v>
      </c>
      <c r="G163" s="23">
        <f aca="true" t="shared" si="58" ref="G163:O163">G164</f>
        <v>0</v>
      </c>
      <c r="H163" s="23">
        <f t="shared" si="58"/>
        <v>0</v>
      </c>
      <c r="I163" s="23">
        <f t="shared" si="58"/>
        <v>0</v>
      </c>
      <c r="J163" s="23">
        <f t="shared" si="58"/>
        <v>0</v>
      </c>
      <c r="K163" s="23">
        <f t="shared" si="58"/>
        <v>0</v>
      </c>
      <c r="L163" s="23">
        <f t="shared" si="58"/>
        <v>0</v>
      </c>
      <c r="M163" s="23">
        <f t="shared" si="58"/>
        <v>0</v>
      </c>
      <c r="N163" s="23">
        <f t="shared" si="58"/>
        <v>0</v>
      </c>
      <c r="O163" s="23">
        <f t="shared" si="58"/>
        <v>0</v>
      </c>
      <c r="P163" s="23" t="e">
        <f>E163/C163*100</f>
        <v>#DIV/0!</v>
      </c>
    </row>
    <row r="164" spans="1:16" ht="18" customHeight="1">
      <c r="A164" s="35">
        <v>4511</v>
      </c>
      <c r="B164" s="36" t="s">
        <v>83</v>
      </c>
      <c r="C164" s="39"/>
      <c r="D164" s="39">
        <f t="shared" si="49"/>
        <v>0</v>
      </c>
      <c r="E164" s="39">
        <f t="shared" si="31"/>
        <v>0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8" customHeight="1">
      <c r="A165" s="21">
        <v>452</v>
      </c>
      <c r="B165" s="22" t="s">
        <v>84</v>
      </c>
      <c r="C165" s="23">
        <f>C166</f>
        <v>0</v>
      </c>
      <c r="D165" s="23">
        <f t="shared" si="49"/>
        <v>0</v>
      </c>
      <c r="E165" s="23">
        <f t="shared" si="31"/>
        <v>0</v>
      </c>
      <c r="F165" s="23">
        <f>F166</f>
        <v>0</v>
      </c>
      <c r="G165" s="23">
        <f aca="true" t="shared" si="59" ref="G165:O165">G166</f>
        <v>0</v>
      </c>
      <c r="H165" s="23">
        <f t="shared" si="59"/>
        <v>0</v>
      </c>
      <c r="I165" s="23">
        <f t="shared" si="59"/>
        <v>0</v>
      </c>
      <c r="J165" s="23">
        <f t="shared" si="59"/>
        <v>0</v>
      </c>
      <c r="K165" s="23">
        <f t="shared" si="59"/>
        <v>0</v>
      </c>
      <c r="L165" s="23">
        <f t="shared" si="59"/>
        <v>0</v>
      </c>
      <c r="M165" s="23">
        <f t="shared" si="59"/>
        <v>0</v>
      </c>
      <c r="N165" s="23">
        <f t="shared" si="59"/>
        <v>0</v>
      </c>
      <c r="O165" s="23">
        <f t="shared" si="59"/>
        <v>0</v>
      </c>
      <c r="P165" s="23" t="e">
        <f>E165/C165*100</f>
        <v>#DIV/0!</v>
      </c>
    </row>
    <row r="166" spans="1:16" ht="18" customHeight="1">
      <c r="A166" s="35">
        <v>4521</v>
      </c>
      <c r="B166" s="36" t="s">
        <v>84</v>
      </c>
      <c r="C166" s="39"/>
      <c r="D166" s="39">
        <f t="shared" si="49"/>
        <v>0</v>
      </c>
      <c r="E166" s="39">
        <f>SUM(F166:O166)</f>
        <v>0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18" customHeight="1">
      <c r="A167" s="21">
        <v>453</v>
      </c>
      <c r="B167" s="22" t="s">
        <v>85</v>
      </c>
      <c r="C167" s="23">
        <f>C168</f>
        <v>0</v>
      </c>
      <c r="D167" s="23">
        <f t="shared" si="49"/>
        <v>0</v>
      </c>
      <c r="E167" s="23">
        <f>SUM(F167:O167)</f>
        <v>0</v>
      </c>
      <c r="F167" s="23">
        <f>F168</f>
        <v>0</v>
      </c>
      <c r="G167" s="23">
        <f aca="true" t="shared" si="60" ref="G167:O167">G168</f>
        <v>0</v>
      </c>
      <c r="H167" s="23">
        <f t="shared" si="60"/>
        <v>0</v>
      </c>
      <c r="I167" s="23">
        <f t="shared" si="60"/>
        <v>0</v>
      </c>
      <c r="J167" s="23">
        <f t="shared" si="60"/>
        <v>0</v>
      </c>
      <c r="K167" s="23">
        <f t="shared" si="60"/>
        <v>0</v>
      </c>
      <c r="L167" s="23">
        <f t="shared" si="60"/>
        <v>0</v>
      </c>
      <c r="M167" s="23">
        <f t="shared" si="60"/>
        <v>0</v>
      </c>
      <c r="N167" s="23">
        <f t="shared" si="60"/>
        <v>0</v>
      </c>
      <c r="O167" s="23">
        <f t="shared" si="60"/>
        <v>0</v>
      </c>
      <c r="P167" s="23" t="e">
        <f>E167/C167*100</f>
        <v>#DIV/0!</v>
      </c>
    </row>
    <row r="168" spans="1:16" ht="18" customHeight="1">
      <c r="A168" s="35">
        <v>4531</v>
      </c>
      <c r="B168" s="36" t="s">
        <v>86</v>
      </c>
      <c r="C168" s="39"/>
      <c r="D168" s="39">
        <f t="shared" si="49"/>
        <v>0</v>
      </c>
      <c r="E168" s="39">
        <f>SUM(F168:O168)</f>
        <v>0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18" customHeight="1">
      <c r="A169" s="21">
        <v>454</v>
      </c>
      <c r="B169" s="22" t="s">
        <v>87</v>
      </c>
      <c r="C169" s="23">
        <f>C170</f>
        <v>0</v>
      </c>
      <c r="D169" s="23">
        <f t="shared" si="49"/>
        <v>0</v>
      </c>
      <c r="E169" s="23">
        <f>SUM(F169:O169)</f>
        <v>0</v>
      </c>
      <c r="F169" s="23">
        <f>F170</f>
        <v>0</v>
      </c>
      <c r="G169" s="23">
        <f aca="true" t="shared" si="61" ref="G169:O169">G170</f>
        <v>0</v>
      </c>
      <c r="H169" s="23">
        <f t="shared" si="61"/>
        <v>0</v>
      </c>
      <c r="I169" s="23">
        <f t="shared" si="61"/>
        <v>0</v>
      </c>
      <c r="J169" s="23">
        <f t="shared" si="61"/>
        <v>0</v>
      </c>
      <c r="K169" s="23">
        <f t="shared" si="61"/>
        <v>0</v>
      </c>
      <c r="L169" s="23">
        <f t="shared" si="61"/>
        <v>0</v>
      </c>
      <c r="M169" s="23">
        <f t="shared" si="61"/>
        <v>0</v>
      </c>
      <c r="N169" s="23">
        <f t="shared" si="61"/>
        <v>0</v>
      </c>
      <c r="O169" s="23">
        <f t="shared" si="61"/>
        <v>0</v>
      </c>
      <c r="P169" s="23" t="e">
        <f>E169/C169*100</f>
        <v>#DIV/0!</v>
      </c>
    </row>
    <row r="170" spans="1:16" ht="18" customHeight="1">
      <c r="A170" s="35">
        <v>4541</v>
      </c>
      <c r="B170" s="36" t="s">
        <v>88</v>
      </c>
      <c r="C170" s="39"/>
      <c r="D170" s="39">
        <f t="shared" si="49"/>
        <v>0</v>
      </c>
      <c r="E170" s="39">
        <f>SUM(F170:O170)</f>
        <v>0</v>
      </c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ht="12.75">
      <c r="B171" s="1"/>
    </row>
    <row r="172" ht="12.75">
      <c r="B172" s="4" t="s">
        <v>172</v>
      </c>
    </row>
    <row r="173" spans="2:16" ht="15">
      <c r="B173" s="9"/>
      <c r="F173" s="3"/>
      <c r="G173" s="3"/>
      <c r="H173" s="3"/>
      <c r="I173" s="3"/>
      <c r="J173" s="3"/>
      <c r="K173" s="3"/>
      <c r="L173" s="4"/>
      <c r="M173" s="4"/>
      <c r="N173" s="4"/>
      <c r="O173" s="3"/>
      <c r="P173" s="3"/>
    </row>
    <row r="174" spans="2:16" ht="15">
      <c r="B174" s="9"/>
      <c r="F174" s="6"/>
      <c r="G174" s="6"/>
      <c r="H174" s="6"/>
      <c r="I174" s="6"/>
      <c r="J174" s="6"/>
      <c r="K174" s="6"/>
      <c r="L174" s="4"/>
      <c r="M174" s="4"/>
      <c r="N174" s="4"/>
      <c r="O174" s="6" t="s">
        <v>165</v>
      </c>
      <c r="P174" s="6"/>
    </row>
    <row r="175" spans="6:16" ht="12.75">
      <c r="F175" s="3"/>
      <c r="G175" s="3"/>
      <c r="H175" s="3"/>
      <c r="I175" s="3"/>
      <c r="J175" s="3"/>
      <c r="K175" s="3"/>
      <c r="O175" s="3"/>
      <c r="P175" s="3"/>
    </row>
    <row r="176" spans="6:16" ht="12.75">
      <c r="F176" s="7"/>
      <c r="G176" s="7"/>
      <c r="H176" s="7"/>
      <c r="I176" s="7"/>
      <c r="J176" s="7"/>
      <c r="K176" s="7"/>
      <c r="O176" s="7" t="s">
        <v>144</v>
      </c>
      <c r="P176" s="7"/>
    </row>
    <row r="177" spans="4:15" ht="12.7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</sheetData>
  <sheetProtection/>
  <mergeCells count="3">
    <mergeCell ref="A1:B1"/>
    <mergeCell ref="A2:C2"/>
    <mergeCell ref="A5:P5"/>
  </mergeCells>
  <printOptions/>
  <pageMargins left="0.7480314960629921" right="0.5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Sveučilište u Splitu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</dc:creator>
  <cp:keywords/>
  <dc:description/>
  <cp:lastModifiedBy>Ante Tolj</cp:lastModifiedBy>
  <cp:lastPrinted>2020-12-10T14:12:32Z</cp:lastPrinted>
  <dcterms:created xsi:type="dcterms:W3CDTF">2004-07-13T09:12:25Z</dcterms:created>
  <dcterms:modified xsi:type="dcterms:W3CDTF">2023-12-11T14:57:12Z</dcterms:modified>
  <cp:category/>
  <cp:version/>
  <cp:contentType/>
  <cp:contentStatus/>
</cp:coreProperties>
</file>